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320" windowHeight="12345"/>
  </bookViews>
  <sheets>
    <sheet name="Индив_Рейтинг" sheetId="3" r:id="rId1"/>
    <sheet name="Командный" sheetId="2" r:id="rId2"/>
  </sheets>
  <calcPr calcId="144525"/>
</workbook>
</file>

<file path=xl/calcChain.xml><?xml version="1.0" encoding="utf-8"?>
<calcChain xmlns="http://schemas.openxmlformats.org/spreadsheetml/2006/main">
  <c r="G56" i="2" l="1"/>
  <c r="E50" i="2"/>
  <c r="C44" i="2"/>
  <c r="F37" i="2"/>
  <c r="F56" i="2"/>
  <c r="D50" i="2"/>
  <c r="G43" i="2"/>
  <c r="E37" i="2"/>
  <c r="C31" i="2"/>
  <c r="B47" i="2"/>
  <c r="B31" i="2"/>
  <c r="A44" i="2"/>
  <c r="B50" i="2"/>
  <c r="A38" i="2"/>
  <c r="D53" i="2"/>
  <c r="G46" i="2"/>
  <c r="E40" i="2"/>
  <c r="C34" i="2"/>
  <c r="C53" i="2"/>
  <c r="F46" i="2"/>
  <c r="D40" i="2"/>
  <c r="G33" i="2"/>
  <c r="B54" i="2"/>
  <c r="B38" i="2"/>
  <c r="A51" i="2"/>
  <c r="A35" i="2"/>
  <c r="A47" i="2"/>
  <c r="C56" i="2"/>
  <c r="F49" i="2"/>
  <c r="D43" i="2"/>
  <c r="G36" i="2"/>
  <c r="G55" i="2"/>
  <c r="E49" i="2"/>
  <c r="C43" i="2"/>
  <c r="F36" i="2"/>
  <c r="D30" i="2"/>
  <c r="B45" i="2"/>
  <c r="A33" i="2"/>
  <c r="A42" i="2"/>
  <c r="A30" i="2"/>
  <c r="B42" i="2"/>
  <c r="F55" i="2"/>
  <c r="D49" i="2"/>
  <c r="G42" i="2"/>
  <c r="E36" i="2"/>
  <c r="E55" i="2"/>
  <c r="C49" i="2"/>
  <c r="F42" i="2"/>
  <c r="D36" i="2"/>
  <c r="G32" i="2"/>
  <c r="B44" i="2"/>
  <c r="A49" i="2"/>
  <c r="B41" i="2"/>
  <c r="C52" i="2"/>
  <c r="F45" i="2"/>
  <c r="D39" i="2"/>
  <c r="E32" i="2"/>
  <c r="G51" i="2"/>
  <c r="E45" i="2"/>
  <c r="C39" i="2"/>
  <c r="F32" i="2"/>
  <c r="B51" i="2"/>
  <c r="B35" i="2"/>
  <c r="A48" i="2"/>
  <c r="A31" i="2"/>
  <c r="B49" i="2"/>
  <c r="F51" i="2"/>
  <c r="D45" i="2"/>
  <c r="G38" i="2"/>
  <c r="F31" i="2"/>
  <c r="E51" i="2"/>
  <c r="C45" i="2"/>
  <c r="F38" i="2"/>
  <c r="D31" i="2"/>
  <c r="B33" i="2"/>
  <c r="D51" i="2"/>
  <c r="G44" i="2"/>
  <c r="E38" i="2"/>
  <c r="G30" i="2"/>
  <c r="C51" i="2"/>
  <c r="F44" i="2"/>
  <c r="D38" i="2"/>
  <c r="G31" i="2"/>
  <c r="C54" i="2"/>
  <c r="F47" i="2"/>
  <c r="D41" i="2"/>
  <c r="G34" i="2"/>
  <c r="G53" i="2"/>
  <c r="E47" i="2"/>
  <c r="C41" i="2"/>
  <c r="F34" i="2"/>
  <c r="B56" i="2"/>
  <c r="B40" i="2"/>
  <c r="A53" i="2"/>
  <c r="A37" i="2"/>
  <c r="C30" i="2"/>
  <c r="F53" i="2"/>
  <c r="D47" i="2"/>
  <c r="G40" i="2"/>
  <c r="E34" i="2"/>
  <c r="E53" i="2"/>
  <c r="C47" i="2"/>
  <c r="F40" i="2"/>
  <c r="D34" i="2"/>
  <c r="B55" i="2"/>
  <c r="B39" i="2"/>
  <c r="A52" i="2"/>
  <c r="A36" i="2"/>
  <c r="A39" i="2"/>
  <c r="E56" i="2"/>
  <c r="C50" i="2"/>
  <c r="F43" i="2"/>
  <c r="D37" i="2"/>
  <c r="D56" i="2"/>
  <c r="G49" i="2"/>
  <c r="E43" i="2"/>
  <c r="C37" i="2"/>
  <c r="F30" i="2"/>
  <c r="B46" i="2"/>
  <c r="B30" i="2"/>
  <c r="A43" i="2"/>
  <c r="A32" i="2"/>
  <c r="A54" i="2"/>
  <c r="G52" i="2"/>
  <c r="E46" i="2"/>
  <c r="C40" i="2"/>
  <c r="F33" i="2"/>
  <c r="F52" i="2"/>
  <c r="D46" i="2"/>
  <c r="G39" i="2"/>
  <c r="E33" i="2"/>
  <c r="B53" i="2"/>
  <c r="B37" i="2"/>
  <c r="A50" i="2"/>
  <c r="A34" i="2"/>
  <c r="A41" i="2"/>
  <c r="E30" i="2"/>
  <c r="E52" i="2"/>
  <c r="C46" i="2"/>
  <c r="F39" i="2"/>
  <c r="D33" i="2"/>
  <c r="D52" i="2"/>
  <c r="G45" i="2"/>
  <c r="E39" i="2"/>
  <c r="C33" i="2"/>
  <c r="B52" i="2"/>
  <c r="B36" i="2"/>
  <c r="B34" i="2"/>
  <c r="D55" i="2"/>
  <c r="G48" i="2"/>
  <c r="E42" i="2"/>
  <c r="C36" i="2"/>
  <c r="C55" i="2"/>
  <c r="F48" i="2"/>
  <c r="D42" i="2"/>
  <c r="G35" i="2"/>
  <c r="C32" i="2"/>
  <c r="B43" i="2"/>
  <c r="A56" i="2"/>
  <c r="A40" i="2"/>
  <c r="D32" i="2"/>
  <c r="G54" i="2"/>
  <c r="E48" i="2"/>
  <c r="C42" i="2"/>
  <c r="F35" i="2"/>
  <c r="F54" i="2"/>
  <c r="D48" i="2"/>
  <c r="G41" i="2"/>
  <c r="E35" i="2"/>
  <c r="A55" i="2"/>
  <c r="E54" i="2"/>
  <c r="C48" i="2"/>
  <c r="F41" i="2"/>
  <c r="D35" i="2"/>
  <c r="D54" i="2"/>
  <c r="G47" i="2"/>
  <c r="E41" i="2"/>
  <c r="C35" i="2"/>
  <c r="A46" i="2"/>
  <c r="G50" i="2"/>
  <c r="E44" i="2"/>
  <c r="C38" i="2"/>
  <c r="F50" i="2"/>
  <c r="D44" i="2"/>
  <c r="G37" i="2"/>
  <c r="E31" i="2"/>
  <c r="B48" i="2"/>
  <c r="B32" i="2"/>
  <c r="A45" i="2"/>
</calcChain>
</file>

<file path=xl/sharedStrings.xml><?xml version="1.0" encoding="utf-8"?>
<sst xmlns="http://schemas.openxmlformats.org/spreadsheetml/2006/main" count="363" uniqueCount="193">
  <si>
    <t>ОУ</t>
  </si>
  <si>
    <t>Класс</t>
  </si>
  <si>
    <t>Рейтинг</t>
  </si>
  <si>
    <t>МБУ «Школа им.С.П.Королева»</t>
  </si>
  <si>
    <t>Место</t>
  </si>
  <si>
    <t>I место</t>
  </si>
  <si>
    <t>II место</t>
  </si>
  <si>
    <t>III место</t>
  </si>
  <si>
    <t>Итог</t>
  </si>
  <si>
    <t>Елизавета К.</t>
  </si>
  <si>
    <t>Анастасия Д.</t>
  </si>
  <si>
    <t>Екатерина П.</t>
  </si>
  <si>
    <t>Дарья Р.</t>
  </si>
  <si>
    <t>Маргарита А.</t>
  </si>
  <si>
    <t>София Б.</t>
  </si>
  <si>
    <t>Евгения Б.</t>
  </si>
  <si>
    <t>Лидия Д.</t>
  </si>
  <si>
    <t>Азалия И.</t>
  </si>
  <si>
    <t>Валерия Е.</t>
  </si>
  <si>
    <t>Милана Г.</t>
  </si>
  <si>
    <t>Юлия Л.</t>
  </si>
  <si>
    <t>Павел А.</t>
  </si>
  <si>
    <t>Виктория Ш.</t>
  </si>
  <si>
    <t>Елизавета Ш.</t>
  </si>
  <si>
    <t>Мария Б.</t>
  </si>
  <si>
    <t>Кира Ж.</t>
  </si>
  <si>
    <t>Софья Ц.</t>
  </si>
  <si>
    <t>Софья Н.</t>
  </si>
  <si>
    <t>Кирилл Т.</t>
  </si>
  <si>
    <t>Алексей Л.</t>
  </si>
  <si>
    <t>Арина М.</t>
  </si>
  <si>
    <t>Арина Н.</t>
  </si>
  <si>
    <t>Семён Л.</t>
  </si>
  <si>
    <t>Василиса К.</t>
  </si>
  <si>
    <t>Марина М.</t>
  </si>
  <si>
    <t>Екатерина Щ.</t>
  </si>
  <si>
    <t>Валерия Г.</t>
  </si>
  <si>
    <t>Екатерина А.</t>
  </si>
  <si>
    <t>Виктория Р.</t>
  </si>
  <si>
    <t>Екатерина Г.</t>
  </si>
  <si>
    <t>Виктория С.</t>
  </si>
  <si>
    <t>Анатолий П.</t>
  </si>
  <si>
    <t>Никита П.</t>
  </si>
  <si>
    <t>Ульяна С.</t>
  </si>
  <si>
    <t>Альмира Б.</t>
  </si>
  <si>
    <t>Софья С.</t>
  </si>
  <si>
    <t>Тамара Н.</t>
  </si>
  <si>
    <t>Дарья Д.</t>
  </si>
  <si>
    <t>Ольга К.</t>
  </si>
  <si>
    <t>Полина М.</t>
  </si>
  <si>
    <t>Анна Д.</t>
  </si>
  <si>
    <t>Антон Ф.</t>
  </si>
  <si>
    <t>Варвара С.</t>
  </si>
  <si>
    <t>Артём Е.</t>
  </si>
  <si>
    <t>Виктория У.</t>
  </si>
  <si>
    <t>Зарина К.</t>
  </si>
  <si>
    <t>Елизавета В.</t>
  </si>
  <si>
    <t>Екатерина С.</t>
  </si>
  <si>
    <t>Арина Г.</t>
  </si>
  <si>
    <t>Виктория К.</t>
  </si>
  <si>
    <t>Алина Б.</t>
  </si>
  <si>
    <t>Александр М.</t>
  </si>
  <si>
    <t>Роман М.</t>
  </si>
  <si>
    <t>Егор М.</t>
  </si>
  <si>
    <t>Ева М.</t>
  </si>
  <si>
    <t>Андрей Г.</t>
  </si>
  <si>
    <t>Юлия П.</t>
  </si>
  <si>
    <t>Екатерина Л.</t>
  </si>
  <si>
    <t>Егор Я.</t>
  </si>
  <si>
    <t>Кирилл К.</t>
  </si>
  <si>
    <t>Артем Ш.</t>
  </si>
  <si>
    <t>Алена М.</t>
  </si>
  <si>
    <t>Илья П.</t>
  </si>
  <si>
    <t>Алексей П.</t>
  </si>
  <si>
    <t>Владимир Г.</t>
  </si>
  <si>
    <t>Александра А.</t>
  </si>
  <si>
    <t>Ксения Ч.</t>
  </si>
  <si>
    <t>Вероника Ч.</t>
  </si>
  <si>
    <t>Ксения С.</t>
  </si>
  <si>
    <t>Елизавета Н.</t>
  </si>
  <si>
    <t>Никита С.</t>
  </si>
  <si>
    <t>Полина В.</t>
  </si>
  <si>
    <t>Денис П.</t>
  </si>
  <si>
    <t>Виктория П.</t>
  </si>
  <si>
    <t>Тимофей С.</t>
  </si>
  <si>
    <t>Полина К.</t>
  </si>
  <si>
    <t>Алла А.</t>
  </si>
  <si>
    <t>Участник</t>
  </si>
  <si>
    <t>I тур</t>
  </si>
  <si>
    <t>II тур</t>
  </si>
  <si>
    <t>III тур</t>
  </si>
  <si>
    <t>IV тур</t>
  </si>
  <si>
    <t>77</t>
  </si>
  <si>
    <t>45</t>
  </si>
  <si>
    <t>58</t>
  </si>
  <si>
    <t>90</t>
  </si>
  <si>
    <t>57</t>
  </si>
  <si>
    <t>70</t>
  </si>
  <si>
    <t>91</t>
  </si>
  <si>
    <t>47</t>
  </si>
  <si>
    <t>89</t>
  </si>
  <si>
    <t>9</t>
  </si>
  <si>
    <t>94</t>
  </si>
  <si>
    <t>61</t>
  </si>
  <si>
    <t>67</t>
  </si>
  <si>
    <t>72</t>
  </si>
  <si>
    <t>79</t>
  </si>
  <si>
    <t>37</t>
  </si>
  <si>
    <t>10</t>
  </si>
  <si>
    <t>43</t>
  </si>
  <si>
    <t>18</t>
  </si>
  <si>
    <t>93</t>
  </si>
  <si>
    <t>76</t>
  </si>
  <si>
    <t>32</t>
  </si>
  <si>
    <t>28</t>
  </si>
  <si>
    <t>20</t>
  </si>
  <si>
    <t>62</t>
  </si>
  <si>
    <t>41</t>
  </si>
  <si>
    <t>51</t>
  </si>
  <si>
    <t>48</t>
  </si>
  <si>
    <t>38</t>
  </si>
  <si>
    <t>25</t>
  </si>
  <si>
    <t>11</t>
  </si>
  <si>
    <t>Тюлькина .</t>
  </si>
  <si>
    <t>Балашов .</t>
  </si>
  <si>
    <t>Данил Х.</t>
  </si>
  <si>
    <t>Милена В.</t>
  </si>
  <si>
    <t>Ксения А.</t>
  </si>
  <si>
    <t>Диана К.</t>
  </si>
  <si>
    <t>Софья К.</t>
  </si>
  <si>
    <t>Милана К.</t>
  </si>
  <si>
    <t>Елизавета Г.</t>
  </si>
  <si>
    <t>Виктория Д.</t>
  </si>
  <si>
    <t>Николь Г.</t>
  </si>
  <si>
    <t>Оксана Г.</t>
  </si>
  <si>
    <t>Полина Г.</t>
  </si>
  <si>
    <t>Виктория Ч.</t>
  </si>
  <si>
    <t>Марат Х.</t>
  </si>
  <si>
    <t>Вера К.</t>
  </si>
  <si>
    <t>Степан Г.</t>
  </si>
  <si>
    <t>Даниил С.</t>
  </si>
  <si>
    <t>Сергей Б.</t>
  </si>
  <si>
    <t>Божена Г.</t>
  </si>
  <si>
    <t>Адриан Х.</t>
  </si>
  <si>
    <t>Самира Ш.</t>
  </si>
  <si>
    <t>Александра Ш.</t>
  </si>
  <si>
    <t>Павел С.</t>
  </si>
  <si>
    <t>Дмитрий Д.</t>
  </si>
  <si>
    <t>Мадина А.</t>
  </si>
  <si>
    <t>Громова .</t>
  </si>
  <si>
    <t>Дарья К.</t>
  </si>
  <si>
    <t>Платон М.</t>
  </si>
  <si>
    <t>Анастасия К.</t>
  </si>
  <si>
    <t>Злата О.</t>
  </si>
  <si>
    <t>Матвей В.</t>
  </si>
  <si>
    <t>Олеся Ж.</t>
  </si>
  <si>
    <t>Анна Б.</t>
  </si>
  <si>
    <t>Анна В.</t>
  </si>
  <si>
    <t>Дмитрий О.</t>
  </si>
  <si>
    <t>Полина З.</t>
  </si>
  <si>
    <t>Александра Б.</t>
  </si>
  <si>
    <t>Кира И.</t>
  </si>
  <si>
    <t>Тимофей В.</t>
  </si>
  <si>
    <t>Максим Б.</t>
  </si>
  <si>
    <t>Вероника К.</t>
  </si>
  <si>
    <t>Полина И.</t>
  </si>
  <si>
    <t>Полина Х.</t>
  </si>
  <si>
    <t>Ярослав Д.</t>
  </si>
  <si>
    <t>Ефим С.</t>
  </si>
  <si>
    <t>Сарабикян .</t>
  </si>
  <si>
    <t>Артем Б.</t>
  </si>
  <si>
    <t>Александра Е.</t>
  </si>
  <si>
    <t>Самира А.</t>
  </si>
  <si>
    <t>Аксинья Н.</t>
  </si>
  <si>
    <t>Платон С.</t>
  </si>
  <si>
    <t>Александра Р.</t>
  </si>
  <si>
    <t>Анастасия А.</t>
  </si>
  <si>
    <t>Вероника В.</t>
  </si>
  <si>
    <t>София Г.</t>
  </si>
  <si>
    <t>Дарья Л.</t>
  </si>
  <si>
    <t>Илья С.</t>
  </si>
  <si>
    <t>Дарья Ч.</t>
  </si>
  <si>
    <t>Алексей Т.</t>
  </si>
  <si>
    <t>Алексей М.</t>
  </si>
  <si>
    <t>Анна К.</t>
  </si>
  <si>
    <t>Ксения М.</t>
  </si>
  <si>
    <t>Лилия Б.</t>
  </si>
  <si>
    <t>Татьяна Я.</t>
  </si>
  <si>
    <t>Анастасия Л.</t>
  </si>
  <si>
    <t>Варвара И.</t>
  </si>
  <si>
    <t>София А.</t>
  </si>
  <si>
    <t>Вероника Г.</t>
  </si>
  <si>
    <t>Вадим 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</si>
</sst>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2" fontId="2" fillId="0" borderId="1" xfId="0" applyNumberFormat="1" applyFont="1" applyBorder="1" applyAlignment="1"/>
    <xf numFmtId="0" fontId="2" fillId="0" borderId="0" xfId="1" applyFont="1" applyAlignment="1"/>
    <xf numFmtId="0" fontId="5" fillId="0" borderId="0" xfId="1" applyFont="1" applyAlignment="1"/>
    <xf numFmtId="0" fontId="2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0" fillId="0" borderId="1" xfId="0" applyFill="1" applyBorder="1"/>
    <xf numFmtId="0" fontId="6" fillId="3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22"/>
  <sheetViews>
    <sheetView tabSelected="1" workbookViewId="0">
      <selection activeCell="G88" sqref="G88"/>
    </sheetView>
  </sheetViews>
  <sheetFormatPr defaultColWidth="14.42578125" defaultRowHeight="15.75" customHeight="1" x14ac:dyDescent="0.2"/>
  <cols>
    <col min="1" max="1" width="14.42578125" style="14"/>
    <col min="2" max="2" width="28.85546875" style="14" bestFit="1" customWidth="1"/>
    <col min="3" max="3" width="7.140625" style="14" customWidth="1"/>
    <col min="4" max="16384" width="14.42578125" style="14"/>
  </cols>
  <sheetData>
    <row r="1" spans="1:19" ht="15.75" customHeight="1" x14ac:dyDescent="0.2">
      <c r="A1" s="16" t="s">
        <v>87</v>
      </c>
      <c r="B1" s="16" t="s">
        <v>0</v>
      </c>
      <c r="C1" s="16" t="s">
        <v>1</v>
      </c>
      <c r="D1" s="16" t="s">
        <v>2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5" x14ac:dyDescent="0.25">
      <c r="A2" s="17" t="s">
        <v>9</v>
      </c>
      <c r="B2" s="18" t="s">
        <v>92</v>
      </c>
      <c r="C2" s="17">
        <v>4</v>
      </c>
      <c r="D2" s="19">
        <v>98</v>
      </c>
      <c r="E2" s="20" t="s">
        <v>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5" x14ac:dyDescent="0.25">
      <c r="A3" s="17" t="s">
        <v>10</v>
      </c>
      <c r="B3" s="18" t="s">
        <v>93</v>
      </c>
      <c r="C3" s="17">
        <v>4</v>
      </c>
      <c r="D3" s="19">
        <v>97</v>
      </c>
      <c r="E3" s="20" t="s">
        <v>6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5" x14ac:dyDescent="0.25">
      <c r="A4" s="17" t="s">
        <v>11</v>
      </c>
      <c r="B4" s="18" t="s">
        <v>94</v>
      </c>
      <c r="C4" s="17">
        <v>4</v>
      </c>
      <c r="D4" s="19">
        <v>97</v>
      </c>
      <c r="E4" s="20" t="s">
        <v>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5" x14ac:dyDescent="0.25">
      <c r="A5" s="17" t="s">
        <v>12</v>
      </c>
      <c r="B5" s="18" t="s">
        <v>95</v>
      </c>
      <c r="C5" s="17">
        <v>4</v>
      </c>
      <c r="D5" s="19">
        <v>96</v>
      </c>
      <c r="E5" s="20" t="s">
        <v>7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15" x14ac:dyDescent="0.25">
      <c r="A6" s="17" t="s">
        <v>13</v>
      </c>
      <c r="B6" s="18" t="s">
        <v>96</v>
      </c>
      <c r="C6" s="17">
        <v>4</v>
      </c>
      <c r="D6" s="19">
        <v>95</v>
      </c>
      <c r="E6" s="20" t="s">
        <v>7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15" x14ac:dyDescent="0.25">
      <c r="A7" s="17" t="s">
        <v>14</v>
      </c>
      <c r="B7" s="18" t="s">
        <v>97</v>
      </c>
      <c r="C7" s="17">
        <v>4</v>
      </c>
      <c r="D7" s="19">
        <v>95</v>
      </c>
      <c r="E7" s="20" t="s">
        <v>7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ht="15" x14ac:dyDescent="0.25">
      <c r="A8" s="17" t="s">
        <v>15</v>
      </c>
      <c r="B8" s="18" t="s">
        <v>95</v>
      </c>
      <c r="C8" s="17">
        <v>4</v>
      </c>
      <c r="D8" s="19">
        <v>95</v>
      </c>
      <c r="E8" s="20" t="s">
        <v>7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ht="15" x14ac:dyDescent="0.25">
      <c r="A9" s="17" t="s">
        <v>16</v>
      </c>
      <c r="B9" s="18" t="s">
        <v>98</v>
      </c>
      <c r="C9" s="17">
        <v>4</v>
      </c>
      <c r="D9" s="19">
        <v>94.5</v>
      </c>
      <c r="E9" s="20" t="s">
        <v>7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2.75" x14ac:dyDescent="0.2">
      <c r="A10" s="17" t="s">
        <v>17</v>
      </c>
      <c r="B10" s="18" t="s">
        <v>92</v>
      </c>
      <c r="C10" s="17">
        <v>4</v>
      </c>
      <c r="D10" s="19">
        <v>91.5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2.75" x14ac:dyDescent="0.2">
      <c r="A11" s="17" t="s">
        <v>18</v>
      </c>
      <c r="B11" s="18" t="s">
        <v>99</v>
      </c>
      <c r="C11" s="17">
        <v>4</v>
      </c>
      <c r="D11" s="19">
        <v>90.5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2.75" x14ac:dyDescent="0.2">
      <c r="A12" s="17" t="s">
        <v>19</v>
      </c>
      <c r="B12" s="18" t="s">
        <v>94</v>
      </c>
      <c r="C12" s="17">
        <v>4</v>
      </c>
      <c r="D12" s="19">
        <v>90.5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2.75" x14ac:dyDescent="0.2">
      <c r="A13" s="17" t="s">
        <v>123</v>
      </c>
      <c r="B13" s="18" t="s">
        <v>100</v>
      </c>
      <c r="C13" s="17">
        <v>4</v>
      </c>
      <c r="D13" s="19">
        <v>90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2.75" x14ac:dyDescent="0.2">
      <c r="A14" s="17" t="s">
        <v>20</v>
      </c>
      <c r="B14" s="18" t="s">
        <v>101</v>
      </c>
      <c r="C14" s="17">
        <v>4</v>
      </c>
      <c r="D14" s="19">
        <v>89.5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2.75" x14ac:dyDescent="0.2">
      <c r="A15" s="17" t="s">
        <v>21</v>
      </c>
      <c r="B15" s="18" t="s">
        <v>94</v>
      </c>
      <c r="C15" s="17">
        <v>4</v>
      </c>
      <c r="D15" s="19">
        <v>89.5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2.75" x14ac:dyDescent="0.2">
      <c r="A16" s="17" t="s">
        <v>22</v>
      </c>
      <c r="B16" s="18" t="s">
        <v>98</v>
      </c>
      <c r="C16" s="17">
        <v>4</v>
      </c>
      <c r="D16" s="19">
        <v>89.5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2.75" x14ac:dyDescent="0.2">
      <c r="A17" s="17" t="s">
        <v>23</v>
      </c>
      <c r="B17" s="18" t="s">
        <v>101</v>
      </c>
      <c r="C17" s="17">
        <v>4</v>
      </c>
      <c r="D17" s="19">
        <v>88.5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2.75" x14ac:dyDescent="0.2">
      <c r="A18" s="17" t="s">
        <v>24</v>
      </c>
      <c r="B18" s="18" t="s">
        <v>102</v>
      </c>
      <c r="C18" s="17">
        <v>4</v>
      </c>
      <c r="D18" s="19">
        <v>88.5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12.75" x14ac:dyDescent="0.2">
      <c r="A19" s="17" t="s">
        <v>25</v>
      </c>
      <c r="B19" s="18" t="s">
        <v>103</v>
      </c>
      <c r="C19" s="17">
        <v>4</v>
      </c>
      <c r="D19" s="19">
        <v>87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12.75" x14ac:dyDescent="0.2">
      <c r="A20" s="17" t="s">
        <v>26</v>
      </c>
      <c r="B20" s="18" t="s">
        <v>104</v>
      </c>
      <c r="C20" s="17">
        <v>4</v>
      </c>
      <c r="D20" s="19">
        <v>87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12.75" x14ac:dyDescent="0.2">
      <c r="A21" s="17" t="s">
        <v>27</v>
      </c>
      <c r="B21" s="18" t="s">
        <v>105</v>
      </c>
      <c r="C21" s="17">
        <v>4</v>
      </c>
      <c r="D21" s="19">
        <v>87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2.75" x14ac:dyDescent="0.2">
      <c r="A22" s="17" t="s">
        <v>28</v>
      </c>
      <c r="B22" s="18" t="s">
        <v>97</v>
      </c>
      <c r="C22" s="17">
        <v>4</v>
      </c>
      <c r="D22" s="19">
        <v>86.5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2.75" x14ac:dyDescent="0.2">
      <c r="A23" s="17" t="s">
        <v>29</v>
      </c>
      <c r="B23" s="18" t="s">
        <v>105</v>
      </c>
      <c r="C23" s="17">
        <v>4</v>
      </c>
      <c r="D23" s="19">
        <v>85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12.75" x14ac:dyDescent="0.2">
      <c r="A24" s="17" t="s">
        <v>30</v>
      </c>
      <c r="B24" s="18" t="s">
        <v>103</v>
      </c>
      <c r="C24" s="17">
        <v>4</v>
      </c>
      <c r="D24" s="19">
        <v>84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12.75" x14ac:dyDescent="0.2">
      <c r="A25" s="17" t="s">
        <v>31</v>
      </c>
      <c r="B25" s="18" t="s">
        <v>95</v>
      </c>
      <c r="C25" s="17">
        <v>4</v>
      </c>
      <c r="D25" s="19">
        <v>82.5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12.75" x14ac:dyDescent="0.2">
      <c r="A26" s="17" t="s">
        <v>32</v>
      </c>
      <c r="B26" s="18" t="s">
        <v>106</v>
      </c>
      <c r="C26" s="17">
        <v>4</v>
      </c>
      <c r="D26" s="19">
        <v>81.5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12.75" x14ac:dyDescent="0.2">
      <c r="A27" s="17" t="s">
        <v>33</v>
      </c>
      <c r="B27" s="18" t="s">
        <v>93</v>
      </c>
      <c r="C27" s="17">
        <v>4</v>
      </c>
      <c r="D27" s="19">
        <v>80.5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2.75" x14ac:dyDescent="0.2">
      <c r="A28" s="17" t="s">
        <v>34</v>
      </c>
      <c r="B28" s="18" t="s">
        <v>100</v>
      </c>
      <c r="C28" s="17">
        <v>4</v>
      </c>
      <c r="D28" s="19">
        <v>80.5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2.75" x14ac:dyDescent="0.2">
      <c r="A29" s="17" t="s">
        <v>35</v>
      </c>
      <c r="B29" s="18" t="s">
        <v>99</v>
      </c>
      <c r="C29" s="17">
        <v>4</v>
      </c>
      <c r="D29" s="19">
        <v>78.5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12.75" x14ac:dyDescent="0.2">
      <c r="A30" s="17" t="s">
        <v>36</v>
      </c>
      <c r="B30" s="18" t="s">
        <v>98</v>
      </c>
      <c r="C30" s="17">
        <v>4</v>
      </c>
      <c r="D30" s="19">
        <v>78.5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2.75" x14ac:dyDescent="0.2">
      <c r="A31" s="17" t="s">
        <v>37</v>
      </c>
      <c r="B31" s="18" t="s">
        <v>97</v>
      </c>
      <c r="C31" s="17">
        <v>4</v>
      </c>
      <c r="D31" s="19">
        <v>78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ht="12.75" x14ac:dyDescent="0.2">
      <c r="A32" s="17" t="s">
        <v>38</v>
      </c>
      <c r="B32" s="18" t="s">
        <v>106</v>
      </c>
      <c r="C32" s="17">
        <v>4</v>
      </c>
      <c r="D32" s="19">
        <v>78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2.75" x14ac:dyDescent="0.2">
      <c r="A33" s="17" t="s">
        <v>39</v>
      </c>
      <c r="B33" s="18" t="s">
        <v>102</v>
      </c>
      <c r="C33" s="17">
        <v>4</v>
      </c>
      <c r="D33" s="19">
        <v>77.5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2.75" x14ac:dyDescent="0.2">
      <c r="A34" s="17" t="s">
        <v>40</v>
      </c>
      <c r="B34" s="18" t="s">
        <v>105</v>
      </c>
      <c r="C34" s="17">
        <v>4</v>
      </c>
      <c r="D34" s="19">
        <v>76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12.75" x14ac:dyDescent="0.2">
      <c r="A35" s="17" t="s">
        <v>41</v>
      </c>
      <c r="B35" s="18" t="s">
        <v>104</v>
      </c>
      <c r="C35" s="17">
        <v>4</v>
      </c>
      <c r="D35" s="19">
        <v>75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2.75" x14ac:dyDescent="0.2">
      <c r="A36" s="17" t="s">
        <v>42</v>
      </c>
      <c r="B36" s="18" t="s">
        <v>107</v>
      </c>
      <c r="C36" s="17">
        <v>4</v>
      </c>
      <c r="D36" s="19">
        <v>74.5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2.75" x14ac:dyDescent="0.2">
      <c r="A37" s="17" t="s">
        <v>43</v>
      </c>
      <c r="B37" s="18" t="s">
        <v>107</v>
      </c>
      <c r="C37" s="17">
        <v>4</v>
      </c>
      <c r="D37" s="19">
        <v>74.5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2.75" x14ac:dyDescent="0.2">
      <c r="A38" s="17" t="s">
        <v>44</v>
      </c>
      <c r="B38" s="18" t="s">
        <v>103</v>
      </c>
      <c r="C38" s="17">
        <v>4</v>
      </c>
      <c r="D38" s="19">
        <v>74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2.75" x14ac:dyDescent="0.2">
      <c r="A39" s="17" t="s">
        <v>45</v>
      </c>
      <c r="B39" s="18" t="s">
        <v>100</v>
      </c>
      <c r="C39" s="17">
        <v>4</v>
      </c>
      <c r="D39" s="19">
        <v>73.5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12.75" x14ac:dyDescent="0.2">
      <c r="A40" s="17" t="s">
        <v>46</v>
      </c>
      <c r="B40" s="18" t="s">
        <v>108</v>
      </c>
      <c r="C40" s="17">
        <v>4</v>
      </c>
      <c r="D40" s="19">
        <v>70.5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2.75" x14ac:dyDescent="0.2">
      <c r="A41" s="17" t="s">
        <v>47</v>
      </c>
      <c r="B41" s="18" t="s">
        <v>109</v>
      </c>
      <c r="C41" s="17">
        <v>4</v>
      </c>
      <c r="D41" s="19">
        <v>70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x14ac:dyDescent="0.2">
      <c r="A42" s="17" t="s">
        <v>48</v>
      </c>
      <c r="B42" s="18" t="s">
        <v>92</v>
      </c>
      <c r="C42" s="17">
        <v>4</v>
      </c>
      <c r="D42" s="19">
        <v>69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2.75" x14ac:dyDescent="0.2">
      <c r="A43" s="17" t="s">
        <v>49</v>
      </c>
      <c r="B43" s="18" t="s">
        <v>110</v>
      </c>
      <c r="C43" s="17">
        <v>4</v>
      </c>
      <c r="D43" s="17">
        <v>68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2.75" x14ac:dyDescent="0.2">
      <c r="A44" s="17" t="s">
        <v>50</v>
      </c>
      <c r="B44" s="18" t="s">
        <v>108</v>
      </c>
      <c r="C44" s="17">
        <v>4</v>
      </c>
      <c r="D44" s="17">
        <v>67.5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2.75" x14ac:dyDescent="0.2">
      <c r="A45" s="17" t="s">
        <v>51</v>
      </c>
      <c r="B45" s="18" t="s">
        <v>111</v>
      </c>
      <c r="C45" s="17">
        <v>4</v>
      </c>
      <c r="D45" s="17">
        <v>66.5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2.75" x14ac:dyDescent="0.2">
      <c r="A46" s="17" t="s">
        <v>52</v>
      </c>
      <c r="B46" s="18" t="s">
        <v>110</v>
      </c>
      <c r="C46" s="17">
        <v>4</v>
      </c>
      <c r="D46" s="17">
        <v>66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2.75" x14ac:dyDescent="0.2">
      <c r="A47" s="17" t="s">
        <v>53</v>
      </c>
      <c r="B47" s="18" t="s">
        <v>112</v>
      </c>
      <c r="C47" s="17">
        <v>4</v>
      </c>
      <c r="D47" s="17">
        <v>66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2.75" x14ac:dyDescent="0.2">
      <c r="A48" s="17" t="s">
        <v>54</v>
      </c>
      <c r="B48" s="18" t="s">
        <v>108</v>
      </c>
      <c r="C48" s="17">
        <v>4</v>
      </c>
      <c r="D48" s="17">
        <v>65.5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2.75" x14ac:dyDescent="0.2">
      <c r="A49" s="17" t="s">
        <v>55</v>
      </c>
      <c r="B49" s="18" t="s">
        <v>113</v>
      </c>
      <c r="C49" s="17">
        <v>4</v>
      </c>
      <c r="D49" s="17">
        <v>65.5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2.75" x14ac:dyDescent="0.2">
      <c r="A50" s="17" t="s">
        <v>56</v>
      </c>
      <c r="B50" s="18" t="s">
        <v>107</v>
      </c>
      <c r="C50" s="17">
        <v>4</v>
      </c>
      <c r="D50" s="17">
        <v>64.5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2.75" x14ac:dyDescent="0.2">
      <c r="A51" s="17" t="s">
        <v>57</v>
      </c>
      <c r="B51" s="18" t="s">
        <v>96</v>
      </c>
      <c r="C51" s="17">
        <v>4</v>
      </c>
      <c r="D51" s="17">
        <v>64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12.75" x14ac:dyDescent="0.2">
      <c r="A52" s="17" t="s">
        <v>124</v>
      </c>
      <c r="B52" s="18" t="s">
        <v>104</v>
      </c>
      <c r="C52" s="17">
        <v>4</v>
      </c>
      <c r="D52" s="17">
        <v>63.5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2.75" x14ac:dyDescent="0.2">
      <c r="A53" s="17" t="s">
        <v>58</v>
      </c>
      <c r="B53" s="18" t="s">
        <v>102</v>
      </c>
      <c r="C53" s="17">
        <v>4</v>
      </c>
      <c r="D53" s="17">
        <v>63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2.75" x14ac:dyDescent="0.2">
      <c r="A54" s="17" t="s">
        <v>59</v>
      </c>
      <c r="B54" s="18" t="s">
        <v>112</v>
      </c>
      <c r="C54" s="17">
        <v>4</v>
      </c>
      <c r="D54" s="17">
        <v>60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2.75" x14ac:dyDescent="0.2">
      <c r="A55" s="17" t="s">
        <v>60</v>
      </c>
      <c r="B55" s="18" t="s">
        <v>114</v>
      </c>
      <c r="C55" s="17">
        <v>4</v>
      </c>
      <c r="D55" s="17">
        <v>59.5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2.75" x14ac:dyDescent="0.2">
      <c r="A56" s="17" t="s">
        <v>61</v>
      </c>
      <c r="B56" s="18" t="s">
        <v>93</v>
      </c>
      <c r="C56" s="17">
        <v>4</v>
      </c>
      <c r="D56" s="17">
        <v>59.5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12.75" x14ac:dyDescent="0.2">
      <c r="A57" s="17" t="s">
        <v>62</v>
      </c>
      <c r="B57" s="18" t="s">
        <v>115</v>
      </c>
      <c r="C57" s="17">
        <v>4</v>
      </c>
      <c r="D57" s="17">
        <v>59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ht="12.75" x14ac:dyDescent="0.2">
      <c r="A58" s="17" t="s">
        <v>63</v>
      </c>
      <c r="B58" s="18" t="s">
        <v>114</v>
      </c>
      <c r="C58" s="17">
        <v>4</v>
      </c>
      <c r="D58" s="17">
        <v>59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12.75" x14ac:dyDescent="0.2">
      <c r="A59" s="17" t="s">
        <v>64</v>
      </c>
      <c r="B59" s="18" t="s">
        <v>109</v>
      </c>
      <c r="C59" s="17">
        <v>4</v>
      </c>
      <c r="D59" s="17">
        <v>58.5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ht="12.75" x14ac:dyDescent="0.2">
      <c r="A60" s="17" t="s">
        <v>65</v>
      </c>
      <c r="B60" s="18" t="s">
        <v>112</v>
      </c>
      <c r="C60" s="17">
        <v>4</v>
      </c>
      <c r="D60" s="17">
        <v>56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ht="12.75" x14ac:dyDescent="0.2">
      <c r="A61" s="17" t="s">
        <v>31</v>
      </c>
      <c r="B61" s="18" t="s">
        <v>110</v>
      </c>
      <c r="C61" s="17">
        <v>4</v>
      </c>
      <c r="D61" s="17">
        <v>55.5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12.75" x14ac:dyDescent="0.2">
      <c r="A62" s="17" t="s">
        <v>66</v>
      </c>
      <c r="B62" s="18" t="s">
        <v>115</v>
      </c>
      <c r="C62" s="17">
        <v>4</v>
      </c>
      <c r="D62" s="17">
        <v>52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ht="12.75" x14ac:dyDescent="0.2">
      <c r="A63" s="17" t="s">
        <v>67</v>
      </c>
      <c r="B63" s="18" t="s">
        <v>116</v>
      </c>
      <c r="C63" s="17">
        <v>4</v>
      </c>
      <c r="D63" s="17">
        <v>51.5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ht="12.75" x14ac:dyDescent="0.2">
      <c r="A64" s="17" t="s">
        <v>40</v>
      </c>
      <c r="B64" s="18" t="s">
        <v>109</v>
      </c>
      <c r="C64" s="17">
        <v>4</v>
      </c>
      <c r="D64" s="17">
        <v>49.5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12.75" x14ac:dyDescent="0.2">
      <c r="A65" s="17" t="s">
        <v>68</v>
      </c>
      <c r="B65" s="18" t="s">
        <v>111</v>
      </c>
      <c r="C65" s="17">
        <v>4</v>
      </c>
      <c r="D65" s="17">
        <v>47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ht="12.75" x14ac:dyDescent="0.2">
      <c r="A66" s="17" t="s">
        <v>69</v>
      </c>
      <c r="B66" s="18" t="s">
        <v>113</v>
      </c>
      <c r="C66" s="17">
        <v>4</v>
      </c>
      <c r="D66" s="17">
        <v>44.5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12.75" x14ac:dyDescent="0.2">
      <c r="A67" s="17" t="s">
        <v>70</v>
      </c>
      <c r="B67" s="18" t="s">
        <v>106</v>
      </c>
      <c r="C67" s="17">
        <v>4</v>
      </c>
      <c r="D67" s="17">
        <v>42.5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12.75" x14ac:dyDescent="0.2">
      <c r="A68" s="17" t="s">
        <v>71</v>
      </c>
      <c r="B68" s="18" t="s">
        <v>99</v>
      </c>
      <c r="C68" s="17">
        <v>4</v>
      </c>
      <c r="D68" s="17">
        <v>41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12.75" x14ac:dyDescent="0.2">
      <c r="A69" s="17" t="s">
        <v>72</v>
      </c>
      <c r="B69" s="18" t="s">
        <v>114</v>
      </c>
      <c r="C69" s="17">
        <v>4</v>
      </c>
      <c r="D69" s="17">
        <v>37.5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12.75" x14ac:dyDescent="0.2">
      <c r="A70" s="17" t="s">
        <v>73</v>
      </c>
      <c r="B70" s="18" t="s">
        <v>113</v>
      </c>
      <c r="C70" s="17">
        <v>4</v>
      </c>
      <c r="D70" s="17">
        <v>27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ht="12.75" x14ac:dyDescent="0.2">
      <c r="A71" s="17" t="s">
        <v>74</v>
      </c>
      <c r="B71" s="18" t="s">
        <v>96</v>
      </c>
      <c r="C71" s="17">
        <v>4</v>
      </c>
      <c r="D71" s="17">
        <v>23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 ht="12.75" x14ac:dyDescent="0.2">
      <c r="A72" s="17" t="s">
        <v>75</v>
      </c>
      <c r="B72" s="18" t="s">
        <v>116</v>
      </c>
      <c r="C72" s="17">
        <v>4</v>
      </c>
      <c r="D72" s="17">
        <v>22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ht="12.75" x14ac:dyDescent="0.2">
      <c r="A73" s="17" t="s">
        <v>76</v>
      </c>
      <c r="B73" s="18" t="s">
        <v>3</v>
      </c>
      <c r="C73" s="17">
        <v>4</v>
      </c>
      <c r="D73" s="17">
        <v>20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 ht="12.75" x14ac:dyDescent="0.2">
      <c r="A74" s="17" t="s">
        <v>77</v>
      </c>
      <c r="B74" s="18" t="s">
        <v>3</v>
      </c>
      <c r="C74" s="17">
        <v>4</v>
      </c>
      <c r="D74" s="17">
        <v>19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 ht="12.75" x14ac:dyDescent="0.2">
      <c r="A75" s="17" t="s">
        <v>78</v>
      </c>
      <c r="B75" s="18" t="s">
        <v>116</v>
      </c>
      <c r="C75" s="17">
        <v>4</v>
      </c>
      <c r="D75" s="17">
        <v>18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 ht="12.75" x14ac:dyDescent="0.2">
      <c r="A76" s="17" t="s">
        <v>79</v>
      </c>
      <c r="B76" s="18" t="s">
        <v>101</v>
      </c>
      <c r="C76" s="17">
        <v>4</v>
      </c>
      <c r="D76" s="17">
        <v>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 ht="12.75" x14ac:dyDescent="0.2">
      <c r="A77" s="17" t="s">
        <v>80</v>
      </c>
      <c r="B77" s="18" t="s">
        <v>115</v>
      </c>
      <c r="C77" s="17">
        <v>4</v>
      </c>
      <c r="D77" s="17">
        <v>0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 ht="12.75" x14ac:dyDescent="0.2">
      <c r="A78" s="17" t="s">
        <v>37</v>
      </c>
      <c r="B78" s="18" t="s">
        <v>117</v>
      </c>
      <c r="C78" s="17">
        <v>4</v>
      </c>
      <c r="D78" s="17">
        <v>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12.75" x14ac:dyDescent="0.2">
      <c r="A79" s="17" t="s">
        <v>81</v>
      </c>
      <c r="B79" s="18" t="s">
        <v>117</v>
      </c>
      <c r="C79" s="17">
        <v>4</v>
      </c>
      <c r="D79" s="17">
        <v>0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 ht="12.75" x14ac:dyDescent="0.2">
      <c r="A80" s="17" t="s">
        <v>82</v>
      </c>
      <c r="B80" s="18" t="s">
        <v>117</v>
      </c>
      <c r="C80" s="17">
        <v>4</v>
      </c>
      <c r="D80" s="17">
        <v>0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12.75" x14ac:dyDescent="0.2">
      <c r="A81" s="17" t="s">
        <v>64</v>
      </c>
      <c r="B81" s="18" t="s">
        <v>118</v>
      </c>
      <c r="C81" s="17">
        <v>4</v>
      </c>
      <c r="D81" s="17">
        <v>0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 ht="12.75" x14ac:dyDescent="0.2">
      <c r="A82" s="17" t="s">
        <v>83</v>
      </c>
      <c r="B82" s="18" t="s">
        <v>118</v>
      </c>
      <c r="C82" s="17">
        <v>4</v>
      </c>
      <c r="D82" s="17">
        <v>0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 ht="12.75" x14ac:dyDescent="0.2">
      <c r="A83" s="17" t="s">
        <v>84</v>
      </c>
      <c r="B83" s="18" t="s">
        <v>118</v>
      </c>
      <c r="C83" s="17">
        <v>4</v>
      </c>
      <c r="D83" s="17">
        <v>0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 ht="12.75" x14ac:dyDescent="0.2">
      <c r="A84" s="17" t="s">
        <v>85</v>
      </c>
      <c r="B84" s="18" t="s">
        <v>111</v>
      </c>
      <c r="C84" s="17">
        <v>4</v>
      </c>
      <c r="D84" s="17">
        <v>0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12.75" x14ac:dyDescent="0.2">
      <c r="A85" s="17" t="s">
        <v>86</v>
      </c>
      <c r="B85" s="18" t="s">
        <v>3</v>
      </c>
      <c r="C85" s="17">
        <v>4</v>
      </c>
      <c r="D85" s="17">
        <v>0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 ht="15" x14ac:dyDescent="0.25">
      <c r="A86" s="17" t="s">
        <v>125</v>
      </c>
      <c r="B86" s="18" t="s">
        <v>96</v>
      </c>
      <c r="C86" s="17">
        <v>3</v>
      </c>
      <c r="D86" s="17">
        <v>94</v>
      </c>
      <c r="E86" s="21" t="s">
        <v>5</v>
      </c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 ht="15" x14ac:dyDescent="0.25">
      <c r="A87" s="17" t="s">
        <v>126</v>
      </c>
      <c r="B87" s="18" t="s">
        <v>107</v>
      </c>
      <c r="C87" s="17">
        <v>3</v>
      </c>
      <c r="D87" s="17">
        <v>89.5</v>
      </c>
      <c r="E87" s="21" t="s">
        <v>6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 ht="15" x14ac:dyDescent="0.25">
      <c r="A88" s="17" t="s">
        <v>127</v>
      </c>
      <c r="B88" s="18" t="s">
        <v>113</v>
      </c>
      <c r="C88" s="17">
        <v>3</v>
      </c>
      <c r="D88" s="17">
        <v>88</v>
      </c>
      <c r="E88" s="21" t="s">
        <v>7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 ht="15" x14ac:dyDescent="0.25">
      <c r="A89" s="17" t="s">
        <v>49</v>
      </c>
      <c r="B89" s="18" t="s">
        <v>96</v>
      </c>
      <c r="C89" s="17">
        <v>3</v>
      </c>
      <c r="D89" s="17">
        <v>86</v>
      </c>
      <c r="E89" s="21" t="s">
        <v>7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 ht="15" x14ac:dyDescent="0.25">
      <c r="A90" s="17" t="s">
        <v>128</v>
      </c>
      <c r="B90" s="18" t="s">
        <v>96</v>
      </c>
      <c r="C90" s="17">
        <v>3</v>
      </c>
      <c r="D90" s="17">
        <v>84</v>
      </c>
      <c r="E90" s="21" t="s">
        <v>7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 ht="12.75" x14ac:dyDescent="0.2">
      <c r="A91" s="17" t="s">
        <v>129</v>
      </c>
      <c r="B91" s="18" t="s">
        <v>117</v>
      </c>
      <c r="C91" s="17">
        <v>3</v>
      </c>
      <c r="D91" s="17">
        <v>82.5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 ht="12.75" x14ac:dyDescent="0.2">
      <c r="A92" s="17" t="s">
        <v>130</v>
      </c>
      <c r="B92" s="18" t="s">
        <v>119</v>
      </c>
      <c r="C92" s="17">
        <v>3</v>
      </c>
      <c r="D92" s="17">
        <v>81.5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ht="12.75" x14ac:dyDescent="0.2">
      <c r="A93" s="17" t="s">
        <v>131</v>
      </c>
      <c r="B93" s="18" t="s">
        <v>118</v>
      </c>
      <c r="C93" s="17">
        <v>3</v>
      </c>
      <c r="D93" s="17">
        <v>81.5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 ht="12.75" x14ac:dyDescent="0.2">
      <c r="A94" s="17" t="s">
        <v>132</v>
      </c>
      <c r="B94" s="18" t="s">
        <v>118</v>
      </c>
      <c r="C94" s="17">
        <v>3</v>
      </c>
      <c r="D94" s="17">
        <v>81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 ht="12.75" x14ac:dyDescent="0.2">
      <c r="A95" s="17" t="s">
        <v>133</v>
      </c>
      <c r="B95" s="18" t="s">
        <v>94</v>
      </c>
      <c r="C95" s="17">
        <v>3</v>
      </c>
      <c r="D95" s="17">
        <v>78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 ht="12.75" x14ac:dyDescent="0.2">
      <c r="A96" s="17" t="s">
        <v>134</v>
      </c>
      <c r="B96" s="18" t="s">
        <v>94</v>
      </c>
      <c r="C96" s="17">
        <v>3</v>
      </c>
      <c r="D96" s="17">
        <v>77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2.75" x14ac:dyDescent="0.2">
      <c r="A97" s="17" t="s">
        <v>135</v>
      </c>
      <c r="B97" s="18" t="s">
        <v>118</v>
      </c>
      <c r="C97" s="17">
        <v>3</v>
      </c>
      <c r="D97" s="17">
        <v>74.5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 ht="12.75" x14ac:dyDescent="0.2">
      <c r="A98" s="17" t="s">
        <v>136</v>
      </c>
      <c r="B98" s="18" t="s">
        <v>94</v>
      </c>
      <c r="C98" s="17">
        <v>3</v>
      </c>
      <c r="D98" s="17">
        <v>74.5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ht="12.75" x14ac:dyDescent="0.2">
      <c r="A99" s="17" t="s">
        <v>137</v>
      </c>
      <c r="B99" s="18" t="s">
        <v>113</v>
      </c>
      <c r="C99" s="17">
        <v>3</v>
      </c>
      <c r="D99" s="17">
        <v>73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ht="12.75" x14ac:dyDescent="0.2">
      <c r="A100" s="17" t="s">
        <v>138</v>
      </c>
      <c r="B100" s="18" t="s">
        <v>119</v>
      </c>
      <c r="C100" s="17">
        <v>3</v>
      </c>
      <c r="D100" s="17">
        <v>73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ht="12.75" x14ac:dyDescent="0.2">
      <c r="A101" s="17" t="s">
        <v>139</v>
      </c>
      <c r="B101" s="18" t="s">
        <v>109</v>
      </c>
      <c r="C101" s="17">
        <v>3</v>
      </c>
      <c r="D101" s="17">
        <v>69.5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ht="12.75" x14ac:dyDescent="0.2">
      <c r="A102" s="17" t="s">
        <v>140</v>
      </c>
      <c r="B102" s="18" t="s">
        <v>119</v>
      </c>
      <c r="C102" s="17">
        <v>3</v>
      </c>
      <c r="D102" s="17">
        <v>69.5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12.75" x14ac:dyDescent="0.2">
      <c r="A103" s="17" t="s">
        <v>141</v>
      </c>
      <c r="B103" s="18" t="s">
        <v>113</v>
      </c>
      <c r="C103" s="17">
        <v>3</v>
      </c>
      <c r="D103" s="17">
        <v>69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 ht="12.75" x14ac:dyDescent="0.2">
      <c r="A104" s="17" t="s">
        <v>142</v>
      </c>
      <c r="B104" s="18" t="s">
        <v>107</v>
      </c>
      <c r="C104" s="17">
        <v>3</v>
      </c>
      <c r="D104" s="17">
        <v>69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ht="12.75" x14ac:dyDescent="0.2">
      <c r="A105" s="17" t="s">
        <v>143</v>
      </c>
      <c r="B105" s="18" t="s">
        <v>120</v>
      </c>
      <c r="C105" s="17">
        <v>3</v>
      </c>
      <c r="D105" s="17">
        <v>69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ht="12.75" x14ac:dyDescent="0.2">
      <c r="A106" s="17" t="s">
        <v>144</v>
      </c>
      <c r="B106" s="18" t="s">
        <v>107</v>
      </c>
      <c r="C106" s="17">
        <v>3</v>
      </c>
      <c r="D106" s="17">
        <v>68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 ht="12.75" x14ac:dyDescent="0.2">
      <c r="A107" s="17" t="s">
        <v>145</v>
      </c>
      <c r="B107" s="18" t="s">
        <v>120</v>
      </c>
      <c r="C107" s="17">
        <v>3</v>
      </c>
      <c r="D107" s="17">
        <v>68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ht="12.75" x14ac:dyDescent="0.2">
      <c r="A108" s="17" t="s">
        <v>136</v>
      </c>
      <c r="B108" s="18" t="s">
        <v>117</v>
      </c>
      <c r="C108" s="17">
        <v>3</v>
      </c>
      <c r="D108" s="17">
        <v>68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ht="12.75" x14ac:dyDescent="0.2">
      <c r="A109" s="17" t="s">
        <v>146</v>
      </c>
      <c r="B109" s="18" t="s">
        <v>109</v>
      </c>
      <c r="C109" s="17">
        <v>3</v>
      </c>
      <c r="D109" s="17">
        <v>67.5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ht="12.75" x14ac:dyDescent="0.2">
      <c r="A110" s="17" t="s">
        <v>147</v>
      </c>
      <c r="B110" s="18" t="s">
        <v>117</v>
      </c>
      <c r="C110" s="17">
        <v>3</v>
      </c>
      <c r="D110" s="17">
        <v>66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ht="12.75" x14ac:dyDescent="0.2">
      <c r="A111" s="17" t="s">
        <v>148</v>
      </c>
      <c r="B111" s="18" t="s">
        <v>99</v>
      </c>
      <c r="C111" s="17">
        <v>3</v>
      </c>
      <c r="D111" s="17">
        <v>65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ht="12.75" x14ac:dyDescent="0.2">
      <c r="A112" s="17" t="s">
        <v>149</v>
      </c>
      <c r="B112" s="18" t="s">
        <v>95</v>
      </c>
      <c r="C112" s="17">
        <v>3</v>
      </c>
      <c r="D112" s="17">
        <v>65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 ht="12.75" x14ac:dyDescent="0.2">
      <c r="A113" s="17" t="s">
        <v>129</v>
      </c>
      <c r="B113" s="18" t="s">
        <v>109</v>
      </c>
      <c r="C113" s="17">
        <v>3</v>
      </c>
      <c r="D113" s="17">
        <v>63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 ht="12.75" x14ac:dyDescent="0.2">
      <c r="A114" s="17" t="s">
        <v>150</v>
      </c>
      <c r="B114" s="18" t="s">
        <v>105</v>
      </c>
      <c r="C114" s="17">
        <v>3</v>
      </c>
      <c r="D114" s="17">
        <v>61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 ht="12.75" x14ac:dyDescent="0.2">
      <c r="A115" s="17" t="s">
        <v>151</v>
      </c>
      <c r="B115" s="18" t="s">
        <v>92</v>
      </c>
      <c r="C115" s="17">
        <v>3</v>
      </c>
      <c r="D115" s="17">
        <v>59.5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 ht="12.75" x14ac:dyDescent="0.2">
      <c r="A116" s="17" t="s">
        <v>152</v>
      </c>
      <c r="B116" s="18" t="s">
        <v>97</v>
      </c>
      <c r="C116" s="17">
        <v>3</v>
      </c>
      <c r="D116" s="17">
        <v>59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 ht="12.75" x14ac:dyDescent="0.2">
      <c r="A117" s="17" t="s">
        <v>153</v>
      </c>
      <c r="B117" s="18" t="s">
        <v>97</v>
      </c>
      <c r="C117" s="17">
        <v>3</v>
      </c>
      <c r="D117" s="17">
        <v>58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ht="12.75" x14ac:dyDescent="0.2">
      <c r="A118" s="17" t="s">
        <v>154</v>
      </c>
      <c r="B118" s="18" t="s">
        <v>92</v>
      </c>
      <c r="C118" s="17">
        <v>3</v>
      </c>
      <c r="D118" s="17">
        <v>58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 ht="12.75" x14ac:dyDescent="0.2">
      <c r="A119" s="17" t="s">
        <v>63</v>
      </c>
      <c r="B119" s="18" t="s">
        <v>98</v>
      </c>
      <c r="C119" s="17">
        <v>3</v>
      </c>
      <c r="D119" s="17">
        <v>57.5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ht="12.75" x14ac:dyDescent="0.2">
      <c r="A120" s="17" t="s">
        <v>155</v>
      </c>
      <c r="B120" s="18" t="s">
        <v>104</v>
      </c>
      <c r="C120" s="17">
        <v>3</v>
      </c>
      <c r="D120" s="17">
        <v>57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 ht="12.75" x14ac:dyDescent="0.2">
      <c r="A121" s="17" t="s">
        <v>156</v>
      </c>
      <c r="B121" s="18" t="s">
        <v>111</v>
      </c>
      <c r="C121" s="17">
        <v>3</v>
      </c>
      <c r="D121" s="17">
        <v>57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 ht="12.75" x14ac:dyDescent="0.2">
      <c r="A122" s="17" t="s">
        <v>30</v>
      </c>
      <c r="B122" s="18" t="s">
        <v>99</v>
      </c>
      <c r="C122" s="17">
        <v>3</v>
      </c>
      <c r="D122" s="17">
        <v>55.5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 ht="12.75" x14ac:dyDescent="0.2">
      <c r="A123" s="17" t="s">
        <v>157</v>
      </c>
      <c r="B123" s="18" t="s">
        <v>98</v>
      </c>
      <c r="C123" s="17">
        <v>3</v>
      </c>
      <c r="D123" s="17">
        <v>55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 ht="12.75" x14ac:dyDescent="0.2">
      <c r="A124" s="17" t="s">
        <v>158</v>
      </c>
      <c r="B124" s="18" t="s">
        <v>104</v>
      </c>
      <c r="C124" s="17">
        <v>3</v>
      </c>
      <c r="D124" s="17">
        <v>54.5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ht="12.75" x14ac:dyDescent="0.2">
      <c r="A125" s="17" t="s">
        <v>159</v>
      </c>
      <c r="B125" s="18" t="s">
        <v>112</v>
      </c>
      <c r="C125" s="17">
        <v>3</v>
      </c>
      <c r="D125" s="17">
        <v>54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ht="12.75" x14ac:dyDescent="0.2">
      <c r="A126" s="17" t="s">
        <v>160</v>
      </c>
      <c r="B126" s="18" t="s">
        <v>108</v>
      </c>
      <c r="C126" s="17">
        <v>3</v>
      </c>
      <c r="D126" s="17">
        <v>52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 ht="12.75" x14ac:dyDescent="0.2">
      <c r="A127" s="17" t="s">
        <v>161</v>
      </c>
      <c r="B127" s="18" t="s">
        <v>111</v>
      </c>
      <c r="C127" s="17">
        <v>3</v>
      </c>
      <c r="D127" s="17">
        <v>51.5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ht="12.75" x14ac:dyDescent="0.2">
      <c r="A128" s="17" t="s">
        <v>162</v>
      </c>
      <c r="B128" s="18" t="s">
        <v>99</v>
      </c>
      <c r="C128" s="17">
        <v>3</v>
      </c>
      <c r="D128" s="17">
        <v>49.5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 ht="12.75" x14ac:dyDescent="0.2">
      <c r="A129" s="17" t="s">
        <v>150</v>
      </c>
      <c r="B129" s="18" t="s">
        <v>115</v>
      </c>
      <c r="C129" s="17">
        <v>3</v>
      </c>
      <c r="D129" s="17">
        <v>48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 ht="12.75" x14ac:dyDescent="0.2">
      <c r="A130" s="17" t="s">
        <v>163</v>
      </c>
      <c r="B130" s="18" t="s">
        <v>95</v>
      </c>
      <c r="C130" s="17">
        <v>3</v>
      </c>
      <c r="D130" s="17">
        <v>47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 ht="12.75" x14ac:dyDescent="0.2">
      <c r="A131" s="17" t="s">
        <v>164</v>
      </c>
      <c r="B131" s="18" t="s">
        <v>105</v>
      </c>
      <c r="C131" s="17">
        <v>3</v>
      </c>
      <c r="D131" s="17">
        <v>46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ht="12.75" x14ac:dyDescent="0.2">
      <c r="A132" s="17" t="s">
        <v>165</v>
      </c>
      <c r="B132" s="18" t="s">
        <v>97</v>
      </c>
      <c r="C132" s="17">
        <v>3</v>
      </c>
      <c r="D132" s="17">
        <v>45.5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 ht="12.75" x14ac:dyDescent="0.2">
      <c r="A133" s="17" t="s">
        <v>166</v>
      </c>
      <c r="B133" s="18" t="s">
        <v>108</v>
      </c>
      <c r="C133" s="17">
        <v>3</v>
      </c>
      <c r="D133" s="17">
        <v>45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 ht="12.75" x14ac:dyDescent="0.2">
      <c r="A134" s="17" t="s">
        <v>167</v>
      </c>
      <c r="B134" s="18" t="s">
        <v>108</v>
      </c>
      <c r="C134" s="17">
        <v>3</v>
      </c>
      <c r="D134" s="17">
        <v>44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 ht="12.75" x14ac:dyDescent="0.2">
      <c r="A135" s="17" t="s">
        <v>168</v>
      </c>
      <c r="B135" s="18" t="s">
        <v>104</v>
      </c>
      <c r="C135" s="17">
        <v>3</v>
      </c>
      <c r="D135" s="17">
        <v>44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 ht="12.75" x14ac:dyDescent="0.2">
      <c r="A136" s="17" t="s">
        <v>169</v>
      </c>
      <c r="B136" s="18" t="s">
        <v>106</v>
      </c>
      <c r="C136" s="17">
        <v>3</v>
      </c>
      <c r="D136" s="17">
        <v>44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 ht="12.75" x14ac:dyDescent="0.2">
      <c r="A137" s="17" t="s">
        <v>170</v>
      </c>
      <c r="B137" s="18" t="s">
        <v>110</v>
      </c>
      <c r="C137" s="17">
        <v>3</v>
      </c>
      <c r="D137" s="17">
        <v>43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 ht="12.75" x14ac:dyDescent="0.2">
      <c r="A138" s="17" t="s">
        <v>171</v>
      </c>
      <c r="B138" s="18" t="s">
        <v>115</v>
      </c>
      <c r="C138" s="17">
        <v>3</v>
      </c>
      <c r="D138" s="17">
        <v>43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ht="12.75" x14ac:dyDescent="0.2">
      <c r="A139" s="17" t="s">
        <v>69</v>
      </c>
      <c r="B139" s="18" t="s">
        <v>95</v>
      </c>
      <c r="C139" s="17">
        <v>3</v>
      </c>
      <c r="D139" s="17">
        <v>43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 ht="12.75" x14ac:dyDescent="0.2">
      <c r="A140" s="17" t="s">
        <v>57</v>
      </c>
      <c r="B140" s="18" t="s">
        <v>92</v>
      </c>
      <c r="C140" s="17">
        <v>3</v>
      </c>
      <c r="D140" s="17">
        <v>42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ht="12.75" x14ac:dyDescent="0.2">
      <c r="A141" s="17" t="s">
        <v>172</v>
      </c>
      <c r="B141" s="18" t="s">
        <v>111</v>
      </c>
      <c r="C141" s="17">
        <v>3</v>
      </c>
      <c r="D141" s="17">
        <v>41.5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 ht="12.75" x14ac:dyDescent="0.2">
      <c r="A142" s="17" t="s">
        <v>165</v>
      </c>
      <c r="B142" s="18" t="s">
        <v>120</v>
      </c>
      <c r="C142" s="17">
        <v>3</v>
      </c>
      <c r="D142" s="17">
        <v>40.5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 ht="12.75" x14ac:dyDescent="0.2">
      <c r="A143" s="17" t="s">
        <v>173</v>
      </c>
      <c r="B143" s="18" t="s">
        <v>110</v>
      </c>
      <c r="C143" s="17">
        <v>3</v>
      </c>
      <c r="D143" s="17">
        <v>39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 ht="12.75" x14ac:dyDescent="0.2">
      <c r="A144" s="17" t="s">
        <v>174</v>
      </c>
      <c r="B144" s="18" t="s">
        <v>3</v>
      </c>
      <c r="C144" s="17">
        <v>3</v>
      </c>
      <c r="D144" s="17">
        <v>38.5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 ht="12.75" x14ac:dyDescent="0.2">
      <c r="A145" s="17" t="s">
        <v>175</v>
      </c>
      <c r="B145" s="18" t="s">
        <v>3</v>
      </c>
      <c r="C145" s="17">
        <v>3</v>
      </c>
      <c r="D145" s="17">
        <v>36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 ht="12.75" x14ac:dyDescent="0.2">
      <c r="A146" s="17" t="s">
        <v>176</v>
      </c>
      <c r="B146" s="18" t="s">
        <v>115</v>
      </c>
      <c r="C146" s="17">
        <v>3</v>
      </c>
      <c r="D146" s="17">
        <v>35.5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ht="12.75" x14ac:dyDescent="0.2">
      <c r="A147" s="17" t="s">
        <v>11</v>
      </c>
      <c r="B147" s="18" t="s">
        <v>110</v>
      </c>
      <c r="C147" s="17">
        <v>3</v>
      </c>
      <c r="D147" s="17">
        <v>35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 ht="12.75" x14ac:dyDescent="0.2">
      <c r="A148" s="17" t="s">
        <v>177</v>
      </c>
      <c r="B148" s="18" t="s">
        <v>106</v>
      </c>
      <c r="C148" s="17">
        <v>3</v>
      </c>
      <c r="D148" s="17">
        <v>34.5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 ht="12.75" x14ac:dyDescent="0.2">
      <c r="A149" s="17" t="s">
        <v>83</v>
      </c>
      <c r="B149" s="18" t="s">
        <v>112</v>
      </c>
      <c r="C149" s="17">
        <v>3</v>
      </c>
      <c r="D149" s="17">
        <v>33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ht="12.75" x14ac:dyDescent="0.2">
      <c r="A150" s="17" t="s">
        <v>178</v>
      </c>
      <c r="B150" s="18" t="s">
        <v>116</v>
      </c>
      <c r="C150" s="17">
        <v>3</v>
      </c>
      <c r="D150" s="17">
        <v>32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ht="12.75" x14ac:dyDescent="0.2">
      <c r="A151" s="17" t="s">
        <v>179</v>
      </c>
      <c r="B151" s="18" t="s">
        <v>106</v>
      </c>
      <c r="C151" s="17">
        <v>3</v>
      </c>
      <c r="D151" s="17">
        <v>29.5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ht="12.75" x14ac:dyDescent="0.2">
      <c r="A152" s="17" t="s">
        <v>180</v>
      </c>
      <c r="B152" s="18" t="s">
        <v>116</v>
      </c>
      <c r="C152" s="17">
        <v>3</v>
      </c>
      <c r="D152" s="17">
        <v>29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ht="12.75" x14ac:dyDescent="0.2">
      <c r="A153" s="17" t="s">
        <v>59</v>
      </c>
      <c r="B153" s="18" t="s">
        <v>112</v>
      </c>
      <c r="C153" s="17">
        <v>3</v>
      </c>
      <c r="D153" s="17">
        <v>28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ht="12.75" x14ac:dyDescent="0.2">
      <c r="A154" s="17" t="s">
        <v>181</v>
      </c>
      <c r="B154" s="18" t="s">
        <v>116</v>
      </c>
      <c r="C154" s="17">
        <v>3</v>
      </c>
      <c r="D154" s="17">
        <v>25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ht="12.75" x14ac:dyDescent="0.2">
      <c r="A155" s="17" t="s">
        <v>182</v>
      </c>
      <c r="B155" s="18" t="s">
        <v>121</v>
      </c>
      <c r="C155" s="17">
        <v>3</v>
      </c>
      <c r="D155" s="17">
        <v>24.5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ht="12.75" x14ac:dyDescent="0.2">
      <c r="A156" s="17" t="s">
        <v>183</v>
      </c>
      <c r="B156" s="18" t="s">
        <v>121</v>
      </c>
      <c r="C156" s="17">
        <v>3</v>
      </c>
      <c r="D156" s="17">
        <v>24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ht="12.75" x14ac:dyDescent="0.2">
      <c r="A157" s="17" t="s">
        <v>184</v>
      </c>
      <c r="B157" s="18" t="s">
        <v>3</v>
      </c>
      <c r="C157" s="17">
        <v>3</v>
      </c>
      <c r="D157" s="17">
        <v>24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ht="12.75" x14ac:dyDescent="0.2">
      <c r="A158" s="17" t="s">
        <v>185</v>
      </c>
      <c r="B158" s="18" t="s">
        <v>122</v>
      </c>
      <c r="C158" s="17">
        <v>3</v>
      </c>
      <c r="D158" s="17">
        <v>23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ht="12.75" x14ac:dyDescent="0.2">
      <c r="A159" s="17" t="s">
        <v>186</v>
      </c>
      <c r="B159" s="18" t="s">
        <v>122</v>
      </c>
      <c r="C159" s="17">
        <v>3</v>
      </c>
      <c r="D159" s="17">
        <v>18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ht="12.75" x14ac:dyDescent="0.2">
      <c r="A160" s="17" t="s">
        <v>187</v>
      </c>
      <c r="B160" s="18" t="s">
        <v>121</v>
      </c>
      <c r="C160" s="17">
        <v>3</v>
      </c>
      <c r="D160" s="17">
        <v>16.5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 ht="12.75" x14ac:dyDescent="0.2">
      <c r="A161" s="17" t="s">
        <v>152</v>
      </c>
      <c r="B161" s="18" t="s">
        <v>98</v>
      </c>
      <c r="C161" s="17">
        <v>3</v>
      </c>
      <c r="D161" s="17">
        <v>16.5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ht="12.75" x14ac:dyDescent="0.2">
      <c r="A162" s="17" t="s">
        <v>188</v>
      </c>
      <c r="B162" s="18" t="s">
        <v>122</v>
      </c>
      <c r="C162" s="17">
        <v>3</v>
      </c>
      <c r="D162" s="17">
        <v>14.5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ht="12.75" x14ac:dyDescent="0.2">
      <c r="A163" s="17" t="s">
        <v>189</v>
      </c>
      <c r="B163" s="18" t="s">
        <v>105</v>
      </c>
      <c r="C163" s="17">
        <v>3</v>
      </c>
      <c r="D163" s="17">
        <v>0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 ht="12.75" x14ac:dyDescent="0.2">
      <c r="A164" s="17" t="s">
        <v>190</v>
      </c>
      <c r="B164" s="18" t="s">
        <v>100</v>
      </c>
      <c r="C164" s="17">
        <v>3</v>
      </c>
      <c r="D164" s="17">
        <v>0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ht="12.75" x14ac:dyDescent="0.2">
      <c r="A165" s="17" t="s">
        <v>191</v>
      </c>
      <c r="B165" s="18" t="s">
        <v>100</v>
      </c>
      <c r="C165" s="17">
        <v>3</v>
      </c>
      <c r="D165" s="17">
        <v>0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ht="12.75" x14ac:dyDescent="0.2">
      <c r="A166" s="17" t="s">
        <v>192</v>
      </c>
      <c r="B166" s="18" t="s">
        <v>100</v>
      </c>
      <c r="C166" s="17">
        <v>3</v>
      </c>
      <c r="D166" s="17">
        <v>0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ht="12.75" x14ac:dyDescent="0.2">
      <c r="A167" s="13"/>
      <c r="B167" s="15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 ht="12.75" x14ac:dyDescent="0.2">
      <c r="A168" s="13"/>
      <c r="B168" s="15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ht="12.75" x14ac:dyDescent="0.2">
      <c r="A169" s="13"/>
      <c r="B169" s="15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ht="12.75" x14ac:dyDescent="0.2">
      <c r="A170" s="13"/>
      <c r="B170" s="15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ht="12.75" x14ac:dyDescent="0.2">
      <c r="A171" s="13"/>
      <c r="B171" s="15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ht="12.75" x14ac:dyDescent="0.2">
      <c r="A172" s="13"/>
      <c r="B172" s="15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 ht="12.75" x14ac:dyDescent="0.2">
      <c r="A173" s="13"/>
      <c r="B173" s="15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 ht="12.75" x14ac:dyDescent="0.2">
      <c r="A174" s="13"/>
      <c r="B174" s="15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 ht="12.75" x14ac:dyDescent="0.2">
      <c r="A175" s="13"/>
      <c r="B175" s="15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spans="1:19" ht="12.75" x14ac:dyDescent="0.2">
      <c r="A176" s="13"/>
      <c r="B176" s="15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</row>
    <row r="177" spans="1:19" ht="12.75" x14ac:dyDescent="0.2">
      <c r="A177" s="13"/>
      <c r="B177" s="15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</row>
    <row r="178" spans="1:19" ht="12.75" x14ac:dyDescent="0.2">
      <c r="A178" s="13"/>
      <c r="B178" s="15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</row>
    <row r="179" spans="1:19" ht="12.75" x14ac:dyDescent="0.2">
      <c r="A179" s="13"/>
      <c r="B179" s="15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</row>
    <row r="180" spans="1:19" ht="12.75" x14ac:dyDescent="0.2">
      <c r="A180" s="13"/>
      <c r="B180" s="15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1:19" ht="12.75" x14ac:dyDescent="0.2">
      <c r="A181" s="13"/>
      <c r="B181" s="15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1:19" ht="12.75" x14ac:dyDescent="0.2">
      <c r="A182" s="13"/>
      <c r="B182" s="15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</row>
    <row r="183" spans="1:19" ht="12.75" x14ac:dyDescent="0.2">
      <c r="A183" s="13"/>
      <c r="B183" s="15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</row>
    <row r="184" spans="1:19" ht="12.75" x14ac:dyDescent="0.2">
      <c r="A184" s="13"/>
      <c r="B184" s="15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</row>
    <row r="185" spans="1:19" ht="12.75" x14ac:dyDescent="0.2">
      <c r="A185" s="13"/>
      <c r="B185" s="15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</row>
    <row r="186" spans="1:19" ht="12.75" x14ac:dyDescent="0.2">
      <c r="A186" s="13"/>
      <c r="B186" s="15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</row>
    <row r="187" spans="1:19" ht="12.75" x14ac:dyDescent="0.2">
      <c r="A187" s="13"/>
      <c r="B187" s="15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</row>
    <row r="188" spans="1:19" ht="12.75" x14ac:dyDescent="0.2">
      <c r="A188" s="13"/>
      <c r="B188" s="15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</row>
    <row r="189" spans="1:19" ht="12.75" x14ac:dyDescent="0.2">
      <c r="A189" s="13"/>
      <c r="B189" s="15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</row>
    <row r="190" spans="1:19" ht="12.75" x14ac:dyDescent="0.2">
      <c r="A190" s="13"/>
      <c r="B190" s="15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 ht="12.75" x14ac:dyDescent="0.2">
      <c r="A191" s="13"/>
      <c r="B191" s="15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</row>
    <row r="192" spans="1:19" ht="12.75" x14ac:dyDescent="0.2">
      <c r="A192" s="13"/>
      <c r="B192" s="15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</row>
    <row r="193" spans="1:19" ht="12.75" x14ac:dyDescent="0.2">
      <c r="A193" s="13"/>
      <c r="B193" s="15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</row>
    <row r="194" spans="1:19" ht="12.75" x14ac:dyDescent="0.2">
      <c r="A194" s="13"/>
      <c r="B194" s="15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</row>
    <row r="195" spans="1:19" ht="12.75" x14ac:dyDescent="0.2">
      <c r="A195" s="13"/>
      <c r="B195" s="15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</row>
    <row r="196" spans="1:19" ht="12.75" x14ac:dyDescent="0.2">
      <c r="A196" s="13"/>
      <c r="B196" s="15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</row>
    <row r="197" spans="1:19" ht="12.75" x14ac:dyDescent="0.2">
      <c r="A197" s="13"/>
      <c r="B197" s="15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</row>
    <row r="198" spans="1:19" ht="12.75" x14ac:dyDescent="0.2">
      <c r="A198" s="13"/>
      <c r="B198" s="15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</row>
    <row r="199" spans="1:19" ht="12.75" x14ac:dyDescent="0.2">
      <c r="A199" s="13"/>
      <c r="B199" s="15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</row>
    <row r="200" spans="1:19" ht="12.75" x14ac:dyDescent="0.2">
      <c r="A200" s="13"/>
      <c r="B200" s="15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</row>
    <row r="201" spans="1:19" ht="12.75" x14ac:dyDescent="0.2">
      <c r="A201" s="13"/>
      <c r="B201" s="15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</row>
    <row r="202" spans="1:19" ht="12.75" x14ac:dyDescent="0.2">
      <c r="A202" s="13"/>
      <c r="B202" s="15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</row>
    <row r="203" spans="1:19" ht="12.75" x14ac:dyDescent="0.2">
      <c r="A203" s="13"/>
      <c r="B203" s="15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1:19" ht="12.75" x14ac:dyDescent="0.2">
      <c r="A204" s="13"/>
      <c r="B204" s="15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</row>
    <row r="205" spans="1:19" ht="12.75" x14ac:dyDescent="0.2">
      <c r="A205" s="13"/>
      <c r="B205" s="15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1:19" ht="12.75" x14ac:dyDescent="0.2">
      <c r="A206" s="13"/>
      <c r="B206" s="15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</row>
    <row r="207" spans="1:19" ht="12.75" x14ac:dyDescent="0.2">
      <c r="A207" s="13"/>
      <c r="B207" s="15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1:19" ht="12.75" x14ac:dyDescent="0.2">
      <c r="A208" s="13"/>
      <c r="B208" s="15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</row>
    <row r="209" spans="1:19" ht="12.75" x14ac:dyDescent="0.2">
      <c r="A209" s="13"/>
      <c r="B209" s="15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1:19" ht="12.75" x14ac:dyDescent="0.2">
      <c r="A210" s="13"/>
      <c r="B210" s="15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</row>
    <row r="211" spans="1:19" ht="12.75" x14ac:dyDescent="0.2">
      <c r="A211" s="13"/>
      <c r="B211" s="15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  <row r="212" spans="1:19" ht="12.75" x14ac:dyDescent="0.2">
      <c r="A212" s="13"/>
      <c r="B212" s="15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 ht="12.75" x14ac:dyDescent="0.2">
      <c r="A213" s="13"/>
      <c r="B213" s="15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</row>
    <row r="214" spans="1:19" ht="12.75" x14ac:dyDescent="0.2">
      <c r="A214" s="13"/>
      <c r="B214" s="15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</row>
    <row r="215" spans="1:19" ht="12.75" x14ac:dyDescent="0.2">
      <c r="A215" s="13"/>
      <c r="B215" s="15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</row>
    <row r="216" spans="1:19" ht="12.75" x14ac:dyDescent="0.2">
      <c r="A216" s="13"/>
      <c r="B216" s="15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</row>
    <row r="217" spans="1:19" ht="12.75" x14ac:dyDescent="0.2">
      <c r="A217" s="13"/>
      <c r="B217" s="15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1:19" ht="12.75" x14ac:dyDescent="0.2">
      <c r="A218" s="13"/>
      <c r="B218" s="15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</row>
    <row r="219" spans="1:19" ht="12.75" x14ac:dyDescent="0.2">
      <c r="A219" s="13"/>
      <c r="B219" s="15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</row>
    <row r="220" spans="1:19" ht="12.75" x14ac:dyDescent="0.2">
      <c r="A220" s="13"/>
      <c r="B220" s="15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</row>
    <row r="221" spans="1:19" ht="12.75" x14ac:dyDescent="0.2">
      <c r="A221" s="13"/>
      <c r="B221" s="15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</row>
    <row r="222" spans="1:19" ht="12.75" x14ac:dyDescent="0.2">
      <c r="A222" s="13"/>
      <c r="B222" s="15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</row>
    <row r="223" spans="1:19" ht="12.75" x14ac:dyDescent="0.2">
      <c r="A223" s="13"/>
      <c r="B223" s="15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</row>
    <row r="224" spans="1:19" ht="12.75" x14ac:dyDescent="0.2">
      <c r="A224" s="13"/>
      <c r="B224" s="15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</row>
    <row r="225" spans="1:19" ht="12.75" x14ac:dyDescent="0.2">
      <c r="A225" s="13"/>
      <c r="B225" s="15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</row>
    <row r="226" spans="1:19" ht="12.75" x14ac:dyDescent="0.2">
      <c r="A226" s="13"/>
      <c r="B226" s="15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</row>
    <row r="227" spans="1:19" ht="12.75" x14ac:dyDescent="0.2">
      <c r="A227" s="13"/>
      <c r="B227" s="15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</row>
    <row r="228" spans="1:19" ht="12.75" x14ac:dyDescent="0.2">
      <c r="A228" s="13"/>
      <c r="B228" s="15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1:19" ht="12.75" x14ac:dyDescent="0.2">
      <c r="A229" s="13"/>
      <c r="B229" s="15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</row>
    <row r="230" spans="1:19" ht="12.75" x14ac:dyDescent="0.2">
      <c r="A230" s="13"/>
      <c r="B230" s="15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</row>
    <row r="231" spans="1:19" ht="12.75" x14ac:dyDescent="0.2">
      <c r="A231" s="13"/>
      <c r="B231" s="15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</row>
    <row r="232" spans="1:19" ht="12.75" x14ac:dyDescent="0.2">
      <c r="A232" s="13"/>
      <c r="B232" s="15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</row>
    <row r="233" spans="1:19" ht="12.75" x14ac:dyDescent="0.2">
      <c r="A233" s="13"/>
      <c r="B233" s="15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</row>
    <row r="234" spans="1:19" ht="12.75" x14ac:dyDescent="0.2">
      <c r="A234" s="13"/>
      <c r="B234" s="15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</row>
    <row r="235" spans="1:19" ht="12.75" x14ac:dyDescent="0.2">
      <c r="A235" s="13"/>
      <c r="B235" s="15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</row>
    <row r="236" spans="1:19" ht="12.75" x14ac:dyDescent="0.2">
      <c r="A236" s="13"/>
      <c r="B236" s="15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</row>
    <row r="237" spans="1:19" ht="12.75" x14ac:dyDescent="0.2">
      <c r="A237" s="13"/>
      <c r="B237" s="15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</row>
    <row r="238" spans="1:19" ht="12.75" x14ac:dyDescent="0.2">
      <c r="A238" s="13"/>
      <c r="B238" s="15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</row>
    <row r="239" spans="1:19" ht="12.75" x14ac:dyDescent="0.2">
      <c r="A239" s="13"/>
      <c r="B239" s="15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</row>
    <row r="240" spans="1:19" ht="12.75" x14ac:dyDescent="0.2">
      <c r="A240" s="13"/>
      <c r="B240" s="15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</row>
    <row r="241" spans="1:19" ht="12.75" x14ac:dyDescent="0.2">
      <c r="A241" s="13"/>
      <c r="B241" s="15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</row>
    <row r="242" spans="1:19" ht="12.75" x14ac:dyDescent="0.2">
      <c r="A242" s="13"/>
      <c r="B242" s="15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</row>
    <row r="243" spans="1:19" ht="12.75" x14ac:dyDescent="0.2">
      <c r="A243" s="13"/>
      <c r="B243" s="15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</row>
    <row r="244" spans="1:19" ht="12.75" x14ac:dyDescent="0.2">
      <c r="A244" s="13"/>
      <c r="B244" s="15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1:19" ht="12.75" x14ac:dyDescent="0.2">
      <c r="A245" s="13"/>
      <c r="B245" s="15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</row>
    <row r="246" spans="1:19" ht="12.75" x14ac:dyDescent="0.2">
      <c r="A246" s="13"/>
      <c r="B246" s="15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</row>
    <row r="247" spans="1:19" ht="12.75" x14ac:dyDescent="0.2">
      <c r="A247" s="13"/>
      <c r="B247" s="15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</row>
    <row r="248" spans="1:19" ht="12.75" x14ac:dyDescent="0.2">
      <c r="A248" s="13"/>
      <c r="B248" s="15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</row>
    <row r="249" spans="1:19" ht="12.75" x14ac:dyDescent="0.2">
      <c r="A249" s="13"/>
      <c r="B249" s="15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</row>
    <row r="250" spans="1:19" ht="12.75" x14ac:dyDescent="0.2">
      <c r="A250" s="13"/>
      <c r="B250" s="15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</row>
    <row r="251" spans="1:19" ht="12.75" x14ac:dyDescent="0.2">
      <c r="A251" s="13"/>
      <c r="B251" s="15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</row>
    <row r="252" spans="1:19" ht="12.75" x14ac:dyDescent="0.2">
      <c r="A252" s="13"/>
      <c r="B252" s="15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</row>
    <row r="253" spans="1:19" ht="12.75" x14ac:dyDescent="0.2">
      <c r="A253" s="13"/>
      <c r="B253" s="15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</row>
    <row r="254" spans="1:19" ht="12.75" x14ac:dyDescent="0.2">
      <c r="A254" s="13"/>
      <c r="B254" s="15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</row>
    <row r="255" spans="1:19" ht="12.75" x14ac:dyDescent="0.2">
      <c r="A255" s="13"/>
      <c r="B255" s="15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</row>
    <row r="256" spans="1:19" ht="12.75" x14ac:dyDescent="0.2">
      <c r="A256" s="13"/>
      <c r="B256" s="15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</row>
    <row r="257" spans="1:19" ht="12.75" x14ac:dyDescent="0.2">
      <c r="A257" s="13"/>
      <c r="B257" s="15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</row>
    <row r="258" spans="1:19" ht="12.75" x14ac:dyDescent="0.2">
      <c r="A258" s="13"/>
      <c r="B258" s="15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</row>
    <row r="259" spans="1:19" ht="12.75" x14ac:dyDescent="0.2">
      <c r="A259" s="13"/>
      <c r="B259" s="15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</row>
    <row r="260" spans="1:19" ht="12.75" x14ac:dyDescent="0.2">
      <c r="A260" s="13"/>
      <c r="B260" s="15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</row>
    <row r="261" spans="1:19" ht="12.75" x14ac:dyDescent="0.2">
      <c r="A261" s="13"/>
      <c r="B261" s="15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</row>
    <row r="262" spans="1:19" ht="12.75" x14ac:dyDescent="0.2">
      <c r="A262" s="13"/>
      <c r="B262" s="15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</row>
    <row r="263" spans="1:19" ht="12.75" x14ac:dyDescent="0.2">
      <c r="A263" s="13"/>
      <c r="B263" s="15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</row>
    <row r="264" spans="1:19" ht="12.75" x14ac:dyDescent="0.2">
      <c r="A264" s="13"/>
      <c r="B264" s="15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</row>
    <row r="265" spans="1:19" ht="12.75" x14ac:dyDescent="0.2">
      <c r="A265" s="13"/>
      <c r="B265" s="15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</row>
    <row r="266" spans="1:19" ht="12.75" x14ac:dyDescent="0.2">
      <c r="A266" s="13"/>
      <c r="B266" s="15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</row>
    <row r="267" spans="1:19" ht="12.75" x14ac:dyDescent="0.2">
      <c r="A267" s="13"/>
      <c r="B267" s="15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</row>
    <row r="268" spans="1:19" ht="12.75" x14ac:dyDescent="0.2">
      <c r="A268" s="13"/>
      <c r="B268" s="15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</row>
    <row r="269" spans="1:19" ht="12.75" x14ac:dyDescent="0.2">
      <c r="A269" s="13"/>
      <c r="B269" s="15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</row>
    <row r="270" spans="1:19" ht="12.75" x14ac:dyDescent="0.2">
      <c r="A270" s="13"/>
      <c r="B270" s="15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</row>
    <row r="271" spans="1:19" ht="12.75" x14ac:dyDescent="0.2">
      <c r="A271" s="13"/>
      <c r="B271" s="15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</row>
    <row r="272" spans="1:19" ht="12.75" x14ac:dyDescent="0.2">
      <c r="A272" s="13"/>
      <c r="B272" s="15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</row>
    <row r="273" spans="1:19" ht="12.75" x14ac:dyDescent="0.2">
      <c r="A273" s="13"/>
      <c r="B273" s="15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</row>
    <row r="274" spans="1:19" ht="12.75" x14ac:dyDescent="0.2">
      <c r="A274" s="13"/>
      <c r="B274" s="15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</row>
    <row r="275" spans="1:19" ht="12.75" x14ac:dyDescent="0.2">
      <c r="A275" s="13"/>
      <c r="B275" s="15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</row>
    <row r="276" spans="1:19" ht="12.75" x14ac:dyDescent="0.2">
      <c r="A276" s="13"/>
      <c r="B276" s="15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</row>
    <row r="277" spans="1:19" ht="12.75" x14ac:dyDescent="0.2">
      <c r="A277" s="13"/>
      <c r="B277" s="15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</row>
    <row r="278" spans="1:19" ht="12.75" x14ac:dyDescent="0.2">
      <c r="A278" s="13"/>
      <c r="B278" s="15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</row>
    <row r="279" spans="1:19" ht="12.75" x14ac:dyDescent="0.2">
      <c r="A279" s="13"/>
      <c r="B279" s="15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</row>
    <row r="280" spans="1:19" ht="12.75" x14ac:dyDescent="0.2">
      <c r="A280" s="13"/>
      <c r="B280" s="15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</row>
    <row r="281" spans="1:19" ht="12.75" x14ac:dyDescent="0.2">
      <c r="A281" s="13"/>
      <c r="B281" s="15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</row>
    <row r="282" spans="1:19" ht="12.75" x14ac:dyDescent="0.2">
      <c r="A282" s="13"/>
      <c r="B282" s="15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</row>
    <row r="283" spans="1:19" ht="12.75" x14ac:dyDescent="0.2">
      <c r="A283" s="13"/>
      <c r="B283" s="15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</row>
    <row r="284" spans="1:19" ht="12.75" x14ac:dyDescent="0.2">
      <c r="A284" s="13"/>
      <c r="B284" s="15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</row>
    <row r="285" spans="1:19" ht="12.75" x14ac:dyDescent="0.2">
      <c r="A285" s="13"/>
      <c r="B285" s="15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</row>
    <row r="286" spans="1:19" ht="12.75" x14ac:dyDescent="0.2">
      <c r="A286" s="13"/>
      <c r="B286" s="15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</row>
    <row r="287" spans="1:19" ht="12.75" x14ac:dyDescent="0.2">
      <c r="A287" s="13"/>
      <c r="B287" s="15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</row>
    <row r="288" spans="1:19" ht="12.75" x14ac:dyDescent="0.2">
      <c r="A288" s="13"/>
      <c r="B288" s="15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</row>
    <row r="289" spans="1:19" ht="12.75" x14ac:dyDescent="0.2">
      <c r="A289" s="13"/>
      <c r="B289" s="15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</row>
    <row r="290" spans="1:19" ht="12.75" x14ac:dyDescent="0.2">
      <c r="A290" s="13"/>
      <c r="B290" s="15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</row>
    <row r="291" spans="1:19" ht="12.75" x14ac:dyDescent="0.2">
      <c r="A291" s="13"/>
      <c r="B291" s="15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</row>
    <row r="292" spans="1:19" ht="12.75" x14ac:dyDescent="0.2">
      <c r="A292" s="13"/>
      <c r="B292" s="15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</row>
    <row r="293" spans="1:19" ht="12.75" x14ac:dyDescent="0.2">
      <c r="A293" s="13"/>
      <c r="B293" s="15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</row>
    <row r="294" spans="1:19" ht="12.75" x14ac:dyDescent="0.2">
      <c r="A294" s="13"/>
      <c r="B294" s="15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</row>
    <row r="295" spans="1:19" ht="12.75" x14ac:dyDescent="0.2">
      <c r="A295" s="13"/>
      <c r="B295" s="15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</row>
    <row r="296" spans="1:19" ht="12.75" x14ac:dyDescent="0.2">
      <c r="A296" s="13"/>
      <c r="B296" s="15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</row>
    <row r="297" spans="1:19" ht="12.75" x14ac:dyDescent="0.2">
      <c r="A297" s="13"/>
      <c r="B297" s="15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</row>
    <row r="298" spans="1:19" ht="12.75" x14ac:dyDescent="0.2">
      <c r="A298" s="13"/>
      <c r="B298" s="15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</row>
    <row r="299" spans="1:19" ht="12.75" x14ac:dyDescent="0.2">
      <c r="A299" s="13"/>
      <c r="B299" s="15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</row>
    <row r="300" spans="1:19" ht="12.75" x14ac:dyDescent="0.2">
      <c r="A300" s="13"/>
      <c r="B300" s="15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</row>
    <row r="301" spans="1:19" ht="12.75" x14ac:dyDescent="0.2">
      <c r="A301" s="13"/>
      <c r="B301" s="15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</row>
    <row r="302" spans="1:19" ht="12.75" x14ac:dyDescent="0.2">
      <c r="A302" s="13"/>
      <c r="B302" s="15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</row>
    <row r="303" spans="1:19" ht="12.75" x14ac:dyDescent="0.2">
      <c r="A303" s="13"/>
      <c r="B303" s="15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</row>
    <row r="304" spans="1:19" ht="12.75" x14ac:dyDescent="0.2">
      <c r="A304" s="13"/>
      <c r="B304" s="15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</row>
    <row r="305" spans="1:19" ht="12.75" x14ac:dyDescent="0.2">
      <c r="A305" s="13"/>
      <c r="B305" s="15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</row>
    <row r="306" spans="1:19" ht="12.75" x14ac:dyDescent="0.2">
      <c r="A306" s="13"/>
      <c r="B306" s="15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</row>
    <row r="307" spans="1:19" ht="12.75" x14ac:dyDescent="0.2">
      <c r="A307" s="13"/>
      <c r="B307" s="15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</row>
    <row r="308" spans="1:19" ht="12.75" x14ac:dyDescent="0.2">
      <c r="A308" s="13"/>
      <c r="B308" s="15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</row>
    <row r="309" spans="1:19" ht="12.75" x14ac:dyDescent="0.2">
      <c r="A309" s="13"/>
      <c r="B309" s="15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</row>
    <row r="310" spans="1:19" ht="12.75" x14ac:dyDescent="0.2">
      <c r="A310" s="13"/>
      <c r="B310" s="15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</row>
    <row r="311" spans="1:19" ht="12.75" x14ac:dyDescent="0.2">
      <c r="A311" s="13"/>
      <c r="B311" s="15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</row>
    <row r="312" spans="1:19" ht="12.75" x14ac:dyDescent="0.2">
      <c r="A312" s="13"/>
      <c r="B312" s="15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</row>
    <row r="313" spans="1:19" ht="12.75" x14ac:dyDescent="0.2">
      <c r="A313" s="13"/>
      <c r="B313" s="15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</row>
    <row r="314" spans="1:19" ht="12.75" x14ac:dyDescent="0.2">
      <c r="A314" s="13"/>
      <c r="B314" s="15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</row>
    <row r="315" spans="1:19" ht="12.75" x14ac:dyDescent="0.2">
      <c r="A315" s="13"/>
      <c r="B315" s="15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</row>
    <row r="316" spans="1:19" ht="12.75" x14ac:dyDescent="0.2">
      <c r="A316" s="13"/>
      <c r="B316" s="15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</row>
    <row r="317" spans="1:19" ht="12.75" x14ac:dyDescent="0.2">
      <c r="A317" s="13"/>
      <c r="B317" s="15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</row>
    <row r="318" spans="1:19" ht="12.75" x14ac:dyDescent="0.2">
      <c r="A318" s="13"/>
      <c r="B318" s="15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</row>
    <row r="319" spans="1:19" ht="12.75" x14ac:dyDescent="0.2">
      <c r="A319" s="13"/>
      <c r="B319" s="15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</row>
    <row r="320" spans="1:19" ht="12.75" x14ac:dyDescent="0.2">
      <c r="A320" s="13"/>
      <c r="B320" s="15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</row>
    <row r="321" spans="1:19" ht="12.75" x14ac:dyDescent="0.2">
      <c r="A321" s="13"/>
      <c r="B321" s="15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</row>
    <row r="322" spans="1:19" ht="12.75" x14ac:dyDescent="0.2">
      <c r="A322" s="13"/>
      <c r="B322" s="15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</row>
    <row r="323" spans="1:19" ht="12.75" x14ac:dyDescent="0.2">
      <c r="A323" s="13"/>
      <c r="B323" s="15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</row>
    <row r="324" spans="1:19" ht="12.75" x14ac:dyDescent="0.2">
      <c r="A324" s="13"/>
      <c r="B324" s="15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</row>
    <row r="325" spans="1:19" ht="12.75" x14ac:dyDescent="0.2">
      <c r="A325" s="13"/>
      <c r="B325" s="15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</row>
    <row r="326" spans="1:19" ht="12.75" x14ac:dyDescent="0.2">
      <c r="A326" s="13"/>
      <c r="B326" s="15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</row>
    <row r="327" spans="1:19" ht="12.75" x14ac:dyDescent="0.2">
      <c r="A327" s="13"/>
      <c r="B327" s="15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</row>
    <row r="328" spans="1:19" ht="12.75" x14ac:dyDescent="0.2">
      <c r="A328" s="13"/>
      <c r="B328" s="15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</row>
    <row r="329" spans="1:19" ht="12.75" x14ac:dyDescent="0.2">
      <c r="A329" s="13"/>
      <c r="B329" s="15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</row>
    <row r="330" spans="1:19" ht="12.75" x14ac:dyDescent="0.2">
      <c r="A330" s="13"/>
      <c r="B330" s="15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</row>
    <row r="331" spans="1:19" ht="12.75" x14ac:dyDescent="0.2">
      <c r="A331" s="13"/>
      <c r="B331" s="15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</row>
    <row r="332" spans="1:19" ht="12.75" x14ac:dyDescent="0.2">
      <c r="A332" s="13"/>
      <c r="B332" s="15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</row>
    <row r="333" spans="1:19" ht="12.75" x14ac:dyDescent="0.2">
      <c r="A333" s="13"/>
      <c r="B333" s="15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</row>
    <row r="334" spans="1:19" ht="12.75" x14ac:dyDescent="0.2">
      <c r="A334" s="13"/>
      <c r="B334" s="15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</row>
    <row r="335" spans="1:19" ht="12.75" x14ac:dyDescent="0.2">
      <c r="A335" s="13"/>
      <c r="B335" s="15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</row>
    <row r="336" spans="1:19" ht="12.75" x14ac:dyDescent="0.2">
      <c r="A336" s="13"/>
      <c r="B336" s="15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</row>
    <row r="337" spans="1:19" ht="12.75" x14ac:dyDescent="0.2">
      <c r="A337" s="13"/>
      <c r="B337" s="15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</row>
    <row r="338" spans="1:19" ht="12.75" x14ac:dyDescent="0.2">
      <c r="A338" s="13"/>
      <c r="B338" s="15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</row>
    <row r="339" spans="1:19" ht="12.75" x14ac:dyDescent="0.2">
      <c r="A339" s="13"/>
      <c r="B339" s="15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</row>
    <row r="340" spans="1:19" ht="12.75" x14ac:dyDescent="0.2">
      <c r="A340" s="13"/>
      <c r="B340" s="15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</row>
    <row r="341" spans="1:19" ht="12.75" x14ac:dyDescent="0.2">
      <c r="A341" s="13"/>
      <c r="B341" s="15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1:19" ht="12.75" x14ac:dyDescent="0.2">
      <c r="A342" s="13"/>
      <c r="B342" s="15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1:19" ht="12.75" x14ac:dyDescent="0.2">
      <c r="A343" s="13"/>
      <c r="B343" s="15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1:19" ht="12.75" x14ac:dyDescent="0.2">
      <c r="A344" s="13"/>
      <c r="B344" s="15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</row>
    <row r="345" spans="1:19" ht="12.75" x14ac:dyDescent="0.2">
      <c r="A345" s="13"/>
      <c r="B345" s="15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</row>
    <row r="346" spans="1:19" ht="12.75" x14ac:dyDescent="0.2">
      <c r="A346" s="13"/>
      <c r="B346" s="15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</row>
    <row r="347" spans="1:19" ht="12.75" x14ac:dyDescent="0.2">
      <c r="A347" s="13"/>
      <c r="B347" s="15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</row>
    <row r="348" spans="1:19" ht="12.75" x14ac:dyDescent="0.2">
      <c r="A348" s="13"/>
      <c r="B348" s="15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</row>
    <row r="349" spans="1:19" ht="12.75" x14ac:dyDescent="0.2">
      <c r="A349" s="13"/>
      <c r="B349" s="15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</row>
    <row r="350" spans="1:19" ht="12.75" x14ac:dyDescent="0.2">
      <c r="A350" s="13"/>
      <c r="B350" s="15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</row>
    <row r="351" spans="1:19" ht="12.75" x14ac:dyDescent="0.2">
      <c r="A351" s="13"/>
      <c r="B351" s="15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</row>
    <row r="352" spans="1:19" ht="12.75" x14ac:dyDescent="0.2">
      <c r="A352" s="13"/>
      <c r="B352" s="15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</row>
    <row r="353" spans="1:19" ht="12.75" x14ac:dyDescent="0.2">
      <c r="A353" s="13"/>
      <c r="B353" s="15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</row>
    <row r="354" spans="1:19" ht="12.75" x14ac:dyDescent="0.2">
      <c r="A354" s="13"/>
      <c r="B354" s="15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1:19" ht="12.75" x14ac:dyDescent="0.2">
      <c r="A355" s="13"/>
      <c r="B355" s="15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</row>
    <row r="356" spans="1:19" ht="12.75" x14ac:dyDescent="0.2">
      <c r="A356" s="13"/>
      <c r="B356" s="15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</row>
    <row r="357" spans="1:19" ht="12.75" x14ac:dyDescent="0.2">
      <c r="A357" s="13"/>
      <c r="B357" s="15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</row>
    <row r="358" spans="1:19" ht="12.75" x14ac:dyDescent="0.2">
      <c r="A358" s="13"/>
      <c r="B358" s="15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</row>
    <row r="359" spans="1:19" ht="12.75" x14ac:dyDescent="0.2">
      <c r="A359" s="13"/>
      <c r="B359" s="15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</row>
    <row r="360" spans="1:19" ht="12.75" x14ac:dyDescent="0.2">
      <c r="A360" s="13"/>
      <c r="B360" s="15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</row>
    <row r="361" spans="1:19" ht="12.75" x14ac:dyDescent="0.2">
      <c r="A361" s="13"/>
      <c r="B361" s="15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</row>
    <row r="362" spans="1:19" ht="12.75" x14ac:dyDescent="0.2">
      <c r="A362" s="13"/>
      <c r="B362" s="15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</row>
    <row r="363" spans="1:19" ht="12.75" x14ac:dyDescent="0.2">
      <c r="A363" s="13"/>
      <c r="B363" s="15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</row>
    <row r="364" spans="1:19" ht="12.75" x14ac:dyDescent="0.2">
      <c r="A364" s="13"/>
      <c r="B364" s="15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</row>
    <row r="365" spans="1:19" ht="12.75" x14ac:dyDescent="0.2">
      <c r="A365" s="13"/>
      <c r="B365" s="15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</row>
    <row r="366" spans="1:19" ht="12.75" x14ac:dyDescent="0.2">
      <c r="A366" s="13"/>
      <c r="B366" s="15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</row>
    <row r="367" spans="1:19" ht="12.75" x14ac:dyDescent="0.2">
      <c r="A367" s="13"/>
      <c r="B367" s="15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</row>
    <row r="368" spans="1:19" ht="12.75" x14ac:dyDescent="0.2">
      <c r="A368" s="13"/>
      <c r="B368" s="15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</row>
    <row r="369" spans="1:19" ht="12.75" x14ac:dyDescent="0.2">
      <c r="A369" s="13"/>
      <c r="B369" s="15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</row>
    <row r="370" spans="1:19" ht="12.75" x14ac:dyDescent="0.2">
      <c r="A370" s="13"/>
      <c r="B370" s="15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</row>
    <row r="371" spans="1:19" ht="12.75" x14ac:dyDescent="0.2">
      <c r="A371" s="13"/>
      <c r="B371" s="15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1:19" ht="12.75" x14ac:dyDescent="0.2">
      <c r="A372" s="13"/>
      <c r="B372" s="15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</row>
    <row r="373" spans="1:19" ht="12.75" x14ac:dyDescent="0.2">
      <c r="A373" s="13"/>
      <c r="B373" s="15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</row>
    <row r="374" spans="1:19" ht="12.75" x14ac:dyDescent="0.2">
      <c r="A374" s="13"/>
      <c r="B374" s="15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</row>
    <row r="375" spans="1:19" ht="12.75" x14ac:dyDescent="0.2">
      <c r="A375" s="13"/>
      <c r="B375" s="15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1:19" ht="12.75" x14ac:dyDescent="0.2">
      <c r="A376" s="13"/>
      <c r="B376" s="15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</row>
    <row r="377" spans="1:19" ht="12.75" x14ac:dyDescent="0.2">
      <c r="A377" s="13"/>
      <c r="B377" s="15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</row>
    <row r="378" spans="1:19" ht="12.75" x14ac:dyDescent="0.2">
      <c r="A378" s="13"/>
      <c r="B378" s="15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</row>
    <row r="379" spans="1:19" ht="12.75" x14ac:dyDescent="0.2">
      <c r="A379" s="13"/>
      <c r="B379" s="15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</row>
    <row r="380" spans="1:19" ht="12.75" x14ac:dyDescent="0.2">
      <c r="A380" s="13"/>
      <c r="B380" s="15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</row>
    <row r="381" spans="1:19" ht="12.75" x14ac:dyDescent="0.2">
      <c r="A381" s="13"/>
      <c r="B381" s="15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1:19" ht="12.75" x14ac:dyDescent="0.2">
      <c r="A382" s="13"/>
      <c r="B382" s="15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</row>
    <row r="383" spans="1:19" ht="12.75" x14ac:dyDescent="0.2">
      <c r="A383" s="13"/>
      <c r="B383" s="15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</row>
    <row r="384" spans="1:19" ht="12.75" x14ac:dyDescent="0.2">
      <c r="A384" s="13"/>
      <c r="B384" s="15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</row>
    <row r="385" spans="1:19" ht="12.75" x14ac:dyDescent="0.2">
      <c r="A385" s="13"/>
      <c r="B385" s="15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</row>
    <row r="386" spans="1:19" ht="12.75" x14ac:dyDescent="0.2">
      <c r="A386" s="13"/>
      <c r="B386" s="15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</row>
    <row r="387" spans="1:19" ht="12.75" x14ac:dyDescent="0.2">
      <c r="A387" s="13"/>
      <c r="B387" s="15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</row>
    <row r="388" spans="1:19" ht="12.75" x14ac:dyDescent="0.2">
      <c r="A388" s="13"/>
      <c r="B388" s="15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</row>
    <row r="389" spans="1:19" ht="12.75" x14ac:dyDescent="0.2">
      <c r="A389" s="13"/>
      <c r="B389" s="15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1:19" ht="12.75" x14ac:dyDescent="0.2">
      <c r="A390" s="13"/>
      <c r="B390" s="15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</row>
    <row r="391" spans="1:19" ht="12.75" x14ac:dyDescent="0.2">
      <c r="A391" s="13"/>
      <c r="B391" s="15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 ht="12.75" x14ac:dyDescent="0.2">
      <c r="A392" s="13"/>
      <c r="B392" s="15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</row>
    <row r="393" spans="1:19" ht="12.75" x14ac:dyDescent="0.2">
      <c r="A393" s="13"/>
      <c r="B393" s="15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</row>
    <row r="394" spans="1:19" ht="12.75" x14ac:dyDescent="0.2">
      <c r="A394" s="13"/>
      <c r="B394" s="15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</row>
    <row r="395" spans="1:19" ht="12.75" x14ac:dyDescent="0.2">
      <c r="A395" s="13"/>
      <c r="B395" s="15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</row>
    <row r="396" spans="1:19" ht="12.75" x14ac:dyDescent="0.2">
      <c r="A396" s="13"/>
      <c r="B396" s="15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</row>
    <row r="397" spans="1:19" ht="12.75" x14ac:dyDescent="0.2">
      <c r="A397" s="13"/>
      <c r="B397" s="15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</row>
    <row r="398" spans="1:19" ht="12.75" x14ac:dyDescent="0.2">
      <c r="A398" s="13"/>
      <c r="B398" s="15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1:19" ht="12.75" x14ac:dyDescent="0.2">
      <c r="A399" s="13"/>
      <c r="B399" s="15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1:19" ht="12.75" x14ac:dyDescent="0.2">
      <c r="A400" s="13"/>
      <c r="B400" s="15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 ht="12.75" x14ac:dyDescent="0.2">
      <c r="A401" s="13"/>
      <c r="B401" s="15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1:19" ht="12.75" x14ac:dyDescent="0.2">
      <c r="A402" s="13"/>
      <c r="B402" s="15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1:19" ht="12.75" x14ac:dyDescent="0.2">
      <c r="A403" s="13"/>
      <c r="B403" s="15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1:19" ht="12.75" x14ac:dyDescent="0.2">
      <c r="A404" s="13"/>
      <c r="B404" s="15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</row>
    <row r="405" spans="1:19" ht="12.75" x14ac:dyDescent="0.2">
      <c r="A405" s="13"/>
      <c r="B405" s="15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</row>
    <row r="406" spans="1:19" ht="12.75" x14ac:dyDescent="0.2">
      <c r="A406" s="13"/>
      <c r="B406" s="15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</row>
    <row r="407" spans="1:19" ht="12.75" x14ac:dyDescent="0.2">
      <c r="A407" s="13"/>
      <c r="B407" s="15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</row>
    <row r="408" spans="1:19" ht="12.75" x14ac:dyDescent="0.2">
      <c r="A408" s="13"/>
      <c r="B408" s="15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1:19" ht="12.75" x14ac:dyDescent="0.2">
      <c r="A409" s="13"/>
      <c r="B409" s="15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 ht="12.75" x14ac:dyDescent="0.2">
      <c r="A410" s="13"/>
      <c r="B410" s="15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</row>
    <row r="411" spans="1:19" ht="12.75" x14ac:dyDescent="0.2">
      <c r="A411" s="13"/>
      <c r="B411" s="15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</row>
    <row r="412" spans="1:19" ht="12.75" x14ac:dyDescent="0.2">
      <c r="A412" s="13"/>
      <c r="B412" s="15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</row>
    <row r="413" spans="1:19" ht="12.75" x14ac:dyDescent="0.2">
      <c r="A413" s="13"/>
      <c r="B413" s="15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</row>
    <row r="414" spans="1:19" ht="12.75" x14ac:dyDescent="0.2">
      <c r="A414" s="13"/>
      <c r="B414" s="15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</row>
    <row r="415" spans="1:19" ht="12.75" x14ac:dyDescent="0.2">
      <c r="A415" s="13"/>
      <c r="B415" s="15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</row>
    <row r="416" spans="1:19" ht="12.75" x14ac:dyDescent="0.2">
      <c r="A416" s="13"/>
      <c r="B416" s="15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</row>
    <row r="417" spans="1:19" ht="12.75" x14ac:dyDescent="0.2">
      <c r="A417" s="13"/>
      <c r="B417" s="15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</row>
    <row r="418" spans="1:19" ht="12.75" x14ac:dyDescent="0.2">
      <c r="A418" s="13"/>
      <c r="B418" s="15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</row>
    <row r="419" spans="1:19" ht="12.75" x14ac:dyDescent="0.2">
      <c r="A419" s="13"/>
      <c r="B419" s="15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</row>
    <row r="420" spans="1:19" ht="12.75" x14ac:dyDescent="0.2">
      <c r="A420" s="13"/>
      <c r="B420" s="15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</row>
    <row r="421" spans="1:19" ht="12.75" x14ac:dyDescent="0.2">
      <c r="A421" s="13"/>
      <c r="B421" s="15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</row>
    <row r="422" spans="1:19" ht="12.75" x14ac:dyDescent="0.2">
      <c r="A422" s="13"/>
      <c r="B422" s="15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</row>
    <row r="423" spans="1:19" ht="12.75" x14ac:dyDescent="0.2">
      <c r="A423" s="13"/>
      <c r="B423" s="15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</row>
    <row r="424" spans="1:19" ht="12.75" x14ac:dyDescent="0.2">
      <c r="A424" s="13"/>
      <c r="B424" s="15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</row>
    <row r="425" spans="1:19" ht="12.75" x14ac:dyDescent="0.2">
      <c r="A425" s="13"/>
      <c r="B425" s="15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</row>
    <row r="426" spans="1:19" ht="12.75" x14ac:dyDescent="0.2">
      <c r="A426" s="13"/>
      <c r="B426" s="15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1:19" ht="12.75" x14ac:dyDescent="0.2">
      <c r="A427" s="13"/>
      <c r="B427" s="15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 ht="12.75" x14ac:dyDescent="0.2">
      <c r="A428" s="13"/>
      <c r="B428" s="15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</row>
    <row r="429" spans="1:19" ht="12.75" x14ac:dyDescent="0.2">
      <c r="A429" s="13"/>
      <c r="B429" s="15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1:19" ht="12.75" x14ac:dyDescent="0.2">
      <c r="A430" s="13"/>
      <c r="B430" s="15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</row>
    <row r="431" spans="1:19" ht="12.75" x14ac:dyDescent="0.2">
      <c r="A431" s="13"/>
      <c r="B431" s="15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</row>
    <row r="432" spans="1:19" ht="12.75" x14ac:dyDescent="0.2">
      <c r="A432" s="13"/>
      <c r="B432" s="15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</row>
    <row r="433" spans="1:19" ht="12.75" x14ac:dyDescent="0.2">
      <c r="A433" s="13"/>
      <c r="B433" s="15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 ht="12.75" x14ac:dyDescent="0.2">
      <c r="A434" s="13"/>
      <c r="B434" s="15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1:19" ht="12.75" x14ac:dyDescent="0.2">
      <c r="A435" s="13"/>
      <c r="B435" s="15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</row>
    <row r="436" spans="1:19" ht="12.75" x14ac:dyDescent="0.2">
      <c r="A436" s="13"/>
      <c r="B436" s="15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</row>
    <row r="437" spans="1:19" ht="12.75" x14ac:dyDescent="0.2">
      <c r="A437" s="13"/>
      <c r="B437" s="15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 ht="12.75" x14ac:dyDescent="0.2">
      <c r="A438" s="13"/>
      <c r="B438" s="15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 ht="12.75" x14ac:dyDescent="0.2">
      <c r="A439" s="13"/>
      <c r="B439" s="15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1:19" ht="12.75" x14ac:dyDescent="0.2">
      <c r="A440" s="13"/>
      <c r="B440" s="15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</row>
    <row r="441" spans="1:19" ht="12.75" x14ac:dyDescent="0.2">
      <c r="A441" s="13"/>
      <c r="B441" s="15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</row>
    <row r="442" spans="1:19" ht="12.75" x14ac:dyDescent="0.2">
      <c r="A442" s="13"/>
      <c r="B442" s="15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1:19" ht="12.75" x14ac:dyDescent="0.2">
      <c r="A443" s="13"/>
      <c r="B443" s="15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</row>
    <row r="444" spans="1:19" ht="12.75" x14ac:dyDescent="0.2">
      <c r="A444" s="13"/>
      <c r="B444" s="15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</row>
    <row r="445" spans="1:19" ht="12.75" x14ac:dyDescent="0.2">
      <c r="A445" s="13"/>
      <c r="B445" s="15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1:19" ht="12.75" x14ac:dyDescent="0.2">
      <c r="A446" s="13"/>
      <c r="B446" s="15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</row>
    <row r="447" spans="1:19" ht="12.75" x14ac:dyDescent="0.2">
      <c r="A447" s="13"/>
      <c r="B447" s="15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</row>
    <row r="448" spans="1:19" ht="12.75" x14ac:dyDescent="0.2">
      <c r="A448" s="13"/>
      <c r="B448" s="15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1:19" ht="12.75" x14ac:dyDescent="0.2">
      <c r="A449" s="13"/>
      <c r="B449" s="15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</row>
    <row r="450" spans="1:19" ht="12.75" x14ac:dyDescent="0.2">
      <c r="A450" s="13"/>
      <c r="B450" s="15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</row>
    <row r="451" spans="1:19" ht="12.75" x14ac:dyDescent="0.2">
      <c r="A451" s="13"/>
      <c r="B451" s="15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</row>
    <row r="452" spans="1:19" ht="12.75" x14ac:dyDescent="0.2">
      <c r="A452" s="13"/>
      <c r="B452" s="15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</row>
    <row r="453" spans="1:19" ht="12.75" x14ac:dyDescent="0.2">
      <c r="A453" s="13"/>
      <c r="B453" s="15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</row>
    <row r="454" spans="1:19" ht="12.75" x14ac:dyDescent="0.2">
      <c r="A454" s="13"/>
      <c r="B454" s="15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</row>
    <row r="455" spans="1:19" ht="12.75" x14ac:dyDescent="0.2">
      <c r="A455" s="13"/>
      <c r="B455" s="15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</row>
    <row r="456" spans="1:19" ht="12.75" x14ac:dyDescent="0.2">
      <c r="A456" s="13"/>
      <c r="B456" s="15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</row>
    <row r="457" spans="1:19" ht="12.75" x14ac:dyDescent="0.2">
      <c r="A457" s="13"/>
      <c r="B457" s="15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</row>
    <row r="458" spans="1:19" ht="12.75" x14ac:dyDescent="0.2">
      <c r="A458" s="13"/>
      <c r="B458" s="15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</row>
    <row r="459" spans="1:19" ht="12.75" x14ac:dyDescent="0.2">
      <c r="A459" s="13"/>
      <c r="B459" s="15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</row>
    <row r="460" spans="1:19" ht="12.75" x14ac:dyDescent="0.2">
      <c r="A460" s="13"/>
      <c r="B460" s="15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1:19" ht="12.75" x14ac:dyDescent="0.2">
      <c r="A461" s="13"/>
      <c r="B461" s="15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</row>
    <row r="462" spans="1:19" ht="12.75" x14ac:dyDescent="0.2">
      <c r="A462" s="13"/>
      <c r="B462" s="15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1:19" ht="12.75" x14ac:dyDescent="0.2">
      <c r="A463" s="13"/>
      <c r="B463" s="15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1:19" ht="12.75" x14ac:dyDescent="0.2">
      <c r="A464" s="13"/>
      <c r="B464" s="15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</row>
    <row r="465" spans="1:19" ht="12.75" x14ac:dyDescent="0.2">
      <c r="A465" s="13"/>
      <c r="B465" s="15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1:19" ht="12.75" x14ac:dyDescent="0.2">
      <c r="A466" s="13"/>
      <c r="B466" s="15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</row>
    <row r="467" spans="1:19" ht="12.75" x14ac:dyDescent="0.2">
      <c r="A467" s="13"/>
      <c r="B467" s="15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</row>
    <row r="468" spans="1:19" ht="12.75" x14ac:dyDescent="0.2">
      <c r="A468" s="13"/>
      <c r="B468" s="15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</row>
    <row r="469" spans="1:19" ht="12.75" x14ac:dyDescent="0.2">
      <c r="A469" s="13"/>
      <c r="B469" s="15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</row>
    <row r="470" spans="1:19" ht="12.75" x14ac:dyDescent="0.2">
      <c r="A470" s="13"/>
      <c r="B470" s="15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</row>
    <row r="471" spans="1:19" ht="12.75" x14ac:dyDescent="0.2">
      <c r="A471" s="13"/>
      <c r="B471" s="15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</row>
    <row r="472" spans="1:19" ht="12.75" x14ac:dyDescent="0.2">
      <c r="A472" s="13"/>
      <c r="B472" s="15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</row>
    <row r="473" spans="1:19" ht="12.75" x14ac:dyDescent="0.2">
      <c r="A473" s="13"/>
      <c r="B473" s="15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</row>
    <row r="474" spans="1:19" ht="12.75" x14ac:dyDescent="0.2">
      <c r="A474" s="13"/>
      <c r="B474" s="15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1:19" ht="12.75" x14ac:dyDescent="0.2">
      <c r="A475" s="13"/>
      <c r="B475" s="15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</row>
    <row r="476" spans="1:19" ht="12.75" x14ac:dyDescent="0.2">
      <c r="A476" s="13"/>
      <c r="B476" s="15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1:19" ht="12.75" x14ac:dyDescent="0.2">
      <c r="A477" s="13"/>
      <c r="B477" s="15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</row>
    <row r="478" spans="1:19" ht="12.75" x14ac:dyDescent="0.2">
      <c r="A478" s="13"/>
      <c r="B478" s="15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</row>
    <row r="479" spans="1:19" ht="12.75" x14ac:dyDescent="0.2">
      <c r="A479" s="13"/>
      <c r="B479" s="15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</row>
    <row r="480" spans="1:19" ht="12.75" x14ac:dyDescent="0.2">
      <c r="A480" s="13"/>
      <c r="B480" s="15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</row>
    <row r="481" spans="1:19" ht="12.75" x14ac:dyDescent="0.2">
      <c r="A481" s="13"/>
      <c r="B481" s="15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</row>
    <row r="482" spans="1:19" ht="12.75" x14ac:dyDescent="0.2">
      <c r="A482" s="13"/>
      <c r="B482" s="15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</row>
    <row r="483" spans="1:19" ht="12.75" x14ac:dyDescent="0.2">
      <c r="A483" s="13"/>
      <c r="B483" s="15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</row>
    <row r="484" spans="1:19" ht="12.75" x14ac:dyDescent="0.2">
      <c r="A484" s="13"/>
      <c r="B484" s="15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</row>
    <row r="485" spans="1:19" ht="12.75" x14ac:dyDescent="0.2">
      <c r="A485" s="13"/>
      <c r="B485" s="15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</row>
    <row r="486" spans="1:19" ht="12.75" x14ac:dyDescent="0.2">
      <c r="A486" s="13"/>
      <c r="B486" s="15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</row>
    <row r="487" spans="1:19" ht="12.75" x14ac:dyDescent="0.2">
      <c r="A487" s="13"/>
      <c r="B487" s="15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</row>
    <row r="488" spans="1:19" ht="12.75" x14ac:dyDescent="0.2">
      <c r="A488" s="13"/>
      <c r="B488" s="15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</row>
    <row r="489" spans="1:19" ht="12.75" x14ac:dyDescent="0.2">
      <c r="A489" s="13"/>
      <c r="B489" s="15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</row>
    <row r="490" spans="1:19" ht="12.75" x14ac:dyDescent="0.2">
      <c r="A490" s="13"/>
      <c r="B490" s="15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</row>
    <row r="491" spans="1:19" ht="12.75" x14ac:dyDescent="0.2">
      <c r="A491" s="13"/>
      <c r="B491" s="15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</row>
    <row r="492" spans="1:19" ht="12.75" x14ac:dyDescent="0.2">
      <c r="A492" s="13"/>
      <c r="B492" s="15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</row>
    <row r="493" spans="1:19" ht="12.75" x14ac:dyDescent="0.2">
      <c r="A493" s="13"/>
      <c r="B493" s="15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</row>
    <row r="494" spans="1:19" ht="12.75" x14ac:dyDescent="0.2">
      <c r="A494" s="13"/>
      <c r="B494" s="15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</row>
    <row r="495" spans="1:19" ht="12.75" x14ac:dyDescent="0.2">
      <c r="A495" s="13"/>
      <c r="B495" s="15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</row>
    <row r="496" spans="1:19" ht="12.75" x14ac:dyDescent="0.2">
      <c r="A496" s="13"/>
      <c r="B496" s="15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</row>
    <row r="497" spans="1:19" ht="12.75" x14ac:dyDescent="0.2">
      <c r="A497" s="13"/>
      <c r="B497" s="15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</row>
    <row r="498" spans="1:19" ht="12.75" x14ac:dyDescent="0.2">
      <c r="A498" s="13"/>
      <c r="B498" s="15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</row>
    <row r="499" spans="1:19" ht="12.75" x14ac:dyDescent="0.2">
      <c r="A499" s="13"/>
      <c r="B499" s="15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  <row r="500" spans="1:19" ht="12.75" x14ac:dyDescent="0.2">
      <c r="A500" s="13"/>
      <c r="B500" s="15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</row>
    <row r="501" spans="1:19" ht="12.75" x14ac:dyDescent="0.2">
      <c r="A501" s="13"/>
      <c r="B501" s="15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</row>
    <row r="502" spans="1:19" ht="12.75" x14ac:dyDescent="0.2">
      <c r="A502" s="13"/>
      <c r="B502" s="15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</row>
    <row r="503" spans="1:19" ht="12.75" x14ac:dyDescent="0.2">
      <c r="A503" s="13"/>
      <c r="B503" s="15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</row>
    <row r="504" spans="1:19" ht="12.75" x14ac:dyDescent="0.2">
      <c r="A504" s="13"/>
      <c r="B504" s="15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</row>
    <row r="505" spans="1:19" ht="12.75" x14ac:dyDescent="0.2">
      <c r="A505" s="13"/>
      <c r="B505" s="15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</row>
    <row r="506" spans="1:19" ht="12.75" x14ac:dyDescent="0.2">
      <c r="A506" s="13"/>
      <c r="B506" s="15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</row>
    <row r="507" spans="1:19" ht="12.75" x14ac:dyDescent="0.2">
      <c r="A507" s="13"/>
      <c r="B507" s="15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</row>
    <row r="508" spans="1:19" ht="12.75" x14ac:dyDescent="0.2">
      <c r="A508" s="13"/>
      <c r="B508" s="15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</row>
    <row r="509" spans="1:19" ht="12.75" x14ac:dyDescent="0.2">
      <c r="A509" s="13"/>
      <c r="B509" s="15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</row>
    <row r="510" spans="1:19" ht="12.75" x14ac:dyDescent="0.2">
      <c r="A510" s="13"/>
      <c r="B510" s="15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</row>
    <row r="511" spans="1:19" ht="12.75" x14ac:dyDescent="0.2">
      <c r="A511" s="13"/>
      <c r="B511" s="15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</row>
    <row r="512" spans="1:19" ht="12.75" x14ac:dyDescent="0.2">
      <c r="A512" s="13"/>
      <c r="B512" s="15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</row>
    <row r="513" spans="1:19" ht="12.75" x14ac:dyDescent="0.2">
      <c r="A513" s="13"/>
      <c r="B513" s="15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</row>
    <row r="514" spans="1:19" ht="12.75" x14ac:dyDescent="0.2">
      <c r="A514" s="13"/>
      <c r="B514" s="15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</row>
    <row r="515" spans="1:19" ht="12.75" x14ac:dyDescent="0.2">
      <c r="A515" s="13"/>
      <c r="B515" s="15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</row>
    <row r="516" spans="1:19" ht="12.75" x14ac:dyDescent="0.2">
      <c r="A516" s="13"/>
      <c r="B516" s="15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</row>
    <row r="517" spans="1:19" ht="12.75" x14ac:dyDescent="0.2">
      <c r="A517" s="13"/>
      <c r="B517" s="15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</row>
    <row r="518" spans="1:19" ht="12.75" x14ac:dyDescent="0.2">
      <c r="A518" s="13"/>
      <c r="B518" s="15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</row>
    <row r="519" spans="1:19" ht="12.75" x14ac:dyDescent="0.2">
      <c r="A519" s="13"/>
      <c r="B519" s="15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</row>
    <row r="520" spans="1:19" ht="12.75" x14ac:dyDescent="0.2">
      <c r="A520" s="13"/>
      <c r="B520" s="15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</row>
    <row r="521" spans="1:19" ht="12.75" x14ac:dyDescent="0.2">
      <c r="A521" s="13"/>
      <c r="B521" s="15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</row>
    <row r="522" spans="1:19" ht="12.75" x14ac:dyDescent="0.2">
      <c r="A522" s="13"/>
      <c r="B522" s="15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</row>
    <row r="523" spans="1:19" ht="12.75" x14ac:dyDescent="0.2">
      <c r="A523" s="13"/>
      <c r="B523" s="15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</row>
    <row r="524" spans="1:19" ht="12.75" x14ac:dyDescent="0.2">
      <c r="A524" s="13"/>
      <c r="B524" s="15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</row>
    <row r="525" spans="1:19" ht="12.75" x14ac:dyDescent="0.2">
      <c r="A525" s="13"/>
      <c r="B525" s="15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</row>
    <row r="526" spans="1:19" ht="12.75" x14ac:dyDescent="0.2">
      <c r="A526" s="13"/>
      <c r="B526" s="15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</row>
    <row r="527" spans="1:19" ht="12.75" x14ac:dyDescent="0.2">
      <c r="A527" s="13"/>
      <c r="B527" s="15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</row>
    <row r="528" spans="1:19" ht="12.75" x14ac:dyDescent="0.2">
      <c r="A528" s="13"/>
      <c r="B528" s="15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</row>
    <row r="529" spans="1:19" ht="12.75" x14ac:dyDescent="0.2">
      <c r="A529" s="13"/>
      <c r="B529" s="15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</row>
    <row r="530" spans="1:19" ht="12.75" x14ac:dyDescent="0.2">
      <c r="A530" s="13"/>
      <c r="B530" s="15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</row>
    <row r="531" spans="1:19" ht="12.75" x14ac:dyDescent="0.2">
      <c r="A531" s="13"/>
      <c r="B531" s="15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</row>
    <row r="532" spans="1:19" ht="12.75" x14ac:dyDescent="0.2">
      <c r="A532" s="13"/>
      <c r="B532" s="15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</row>
    <row r="533" spans="1:19" ht="12.75" x14ac:dyDescent="0.2">
      <c r="A533" s="13"/>
      <c r="B533" s="15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</row>
    <row r="534" spans="1:19" ht="12.75" x14ac:dyDescent="0.2">
      <c r="A534" s="13"/>
      <c r="B534" s="15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</row>
    <row r="535" spans="1:19" ht="12.75" x14ac:dyDescent="0.2">
      <c r="A535" s="13"/>
      <c r="B535" s="15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</row>
    <row r="536" spans="1:19" ht="12.75" x14ac:dyDescent="0.2">
      <c r="A536" s="13"/>
      <c r="B536" s="15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</row>
    <row r="537" spans="1:19" ht="12.75" x14ac:dyDescent="0.2">
      <c r="A537" s="13"/>
      <c r="B537" s="15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</row>
    <row r="538" spans="1:19" ht="12.75" x14ac:dyDescent="0.2">
      <c r="A538" s="13"/>
      <c r="B538" s="15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</row>
    <row r="539" spans="1:19" ht="12.75" x14ac:dyDescent="0.2">
      <c r="A539" s="13"/>
      <c r="B539" s="15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</row>
    <row r="540" spans="1:19" ht="12.75" x14ac:dyDescent="0.2">
      <c r="A540" s="13"/>
      <c r="B540" s="15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</row>
    <row r="541" spans="1:19" ht="12.75" x14ac:dyDescent="0.2">
      <c r="A541" s="13"/>
      <c r="B541" s="15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</row>
    <row r="542" spans="1:19" ht="12.75" x14ac:dyDescent="0.2">
      <c r="A542" s="13"/>
      <c r="B542" s="15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</row>
    <row r="543" spans="1:19" ht="12.75" x14ac:dyDescent="0.2">
      <c r="A543" s="13"/>
      <c r="B543" s="15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</row>
    <row r="544" spans="1:19" ht="12.75" x14ac:dyDescent="0.2">
      <c r="A544" s="13"/>
      <c r="B544" s="15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</row>
    <row r="545" spans="1:19" ht="12.75" x14ac:dyDescent="0.2">
      <c r="A545" s="13"/>
      <c r="B545" s="15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</row>
    <row r="546" spans="1:19" ht="12.75" x14ac:dyDescent="0.2">
      <c r="A546" s="13"/>
      <c r="B546" s="15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</row>
    <row r="547" spans="1:19" ht="12.75" x14ac:dyDescent="0.2">
      <c r="A547" s="13"/>
      <c r="B547" s="15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</row>
    <row r="548" spans="1:19" ht="12.75" x14ac:dyDescent="0.2">
      <c r="A548" s="13"/>
      <c r="B548" s="15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</row>
    <row r="549" spans="1:19" ht="12.75" x14ac:dyDescent="0.2">
      <c r="A549" s="13"/>
      <c r="B549" s="15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</row>
    <row r="550" spans="1:19" ht="12.75" x14ac:dyDescent="0.2">
      <c r="A550" s="13"/>
      <c r="B550" s="15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</row>
    <row r="551" spans="1:19" ht="12.75" x14ac:dyDescent="0.2">
      <c r="A551" s="13"/>
      <c r="B551" s="15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</row>
    <row r="552" spans="1:19" ht="12.75" x14ac:dyDescent="0.2">
      <c r="A552" s="13"/>
      <c r="B552" s="15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</row>
    <row r="553" spans="1:19" ht="12.75" x14ac:dyDescent="0.2">
      <c r="A553" s="13"/>
      <c r="B553" s="15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</row>
    <row r="554" spans="1:19" ht="12.75" x14ac:dyDescent="0.2">
      <c r="A554" s="13"/>
      <c r="B554" s="15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</row>
    <row r="555" spans="1:19" ht="12.75" x14ac:dyDescent="0.2">
      <c r="A555" s="13"/>
      <c r="B555" s="15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</row>
    <row r="556" spans="1:19" ht="12.75" x14ac:dyDescent="0.2">
      <c r="A556" s="13"/>
      <c r="B556" s="15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</row>
    <row r="557" spans="1:19" ht="12.75" x14ac:dyDescent="0.2">
      <c r="A557" s="13"/>
      <c r="B557" s="15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</row>
    <row r="558" spans="1:19" ht="12.75" x14ac:dyDescent="0.2">
      <c r="A558" s="13"/>
      <c r="B558" s="15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</row>
    <row r="559" spans="1:19" ht="12.75" x14ac:dyDescent="0.2">
      <c r="A559" s="13"/>
      <c r="B559" s="15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</row>
    <row r="560" spans="1:19" ht="12.75" x14ac:dyDescent="0.2">
      <c r="A560" s="13"/>
      <c r="B560" s="15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</row>
    <row r="561" spans="1:19" ht="12.75" x14ac:dyDescent="0.2">
      <c r="A561" s="13"/>
      <c r="B561" s="15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</row>
    <row r="562" spans="1:19" ht="12.75" x14ac:dyDescent="0.2">
      <c r="A562" s="13"/>
      <c r="B562" s="15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</row>
    <row r="563" spans="1:19" ht="12.75" x14ac:dyDescent="0.2">
      <c r="A563" s="13"/>
      <c r="B563" s="15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</row>
    <row r="564" spans="1:19" ht="12.75" x14ac:dyDescent="0.2">
      <c r="A564" s="13"/>
      <c r="B564" s="15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</row>
    <row r="565" spans="1:19" ht="12.75" x14ac:dyDescent="0.2">
      <c r="A565" s="13"/>
      <c r="B565" s="15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</row>
    <row r="566" spans="1:19" ht="12.75" x14ac:dyDescent="0.2">
      <c r="A566" s="13"/>
      <c r="B566" s="15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</row>
    <row r="567" spans="1:19" ht="12.75" x14ac:dyDescent="0.2">
      <c r="A567" s="13"/>
      <c r="B567" s="15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</row>
    <row r="568" spans="1:19" ht="12.75" x14ac:dyDescent="0.2">
      <c r="A568" s="13"/>
      <c r="B568" s="15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</row>
    <row r="569" spans="1:19" ht="12.75" x14ac:dyDescent="0.2">
      <c r="A569" s="13"/>
      <c r="B569" s="15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</row>
    <row r="570" spans="1:19" ht="12.75" x14ac:dyDescent="0.2">
      <c r="A570" s="13"/>
      <c r="B570" s="15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</row>
    <row r="571" spans="1:19" ht="12.75" x14ac:dyDescent="0.2">
      <c r="A571" s="13"/>
      <c r="B571" s="15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</row>
    <row r="572" spans="1:19" ht="12.75" x14ac:dyDescent="0.2">
      <c r="A572" s="13"/>
      <c r="B572" s="15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</row>
    <row r="573" spans="1:19" ht="12.75" x14ac:dyDescent="0.2">
      <c r="A573" s="13"/>
      <c r="B573" s="15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</row>
    <row r="574" spans="1:19" ht="12.75" x14ac:dyDescent="0.2">
      <c r="A574" s="13"/>
      <c r="B574" s="15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</row>
    <row r="575" spans="1:19" ht="12.75" x14ac:dyDescent="0.2">
      <c r="A575" s="13"/>
      <c r="B575" s="15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</row>
    <row r="576" spans="1:19" ht="12.75" x14ac:dyDescent="0.2">
      <c r="A576" s="13"/>
      <c r="B576" s="15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</row>
    <row r="577" spans="1:19" ht="12.75" x14ac:dyDescent="0.2">
      <c r="A577" s="13"/>
      <c r="B577" s="15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</row>
    <row r="578" spans="1:19" ht="12.75" x14ac:dyDescent="0.2">
      <c r="A578" s="13"/>
      <c r="B578" s="15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</row>
    <row r="579" spans="1:19" ht="12.75" x14ac:dyDescent="0.2">
      <c r="A579" s="13"/>
      <c r="B579" s="15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</row>
    <row r="580" spans="1:19" ht="12.75" x14ac:dyDescent="0.2">
      <c r="A580" s="13"/>
      <c r="B580" s="15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</row>
    <row r="581" spans="1:19" ht="12.75" x14ac:dyDescent="0.2">
      <c r="A581" s="13"/>
      <c r="B581" s="15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</row>
    <row r="582" spans="1:19" ht="12.75" x14ac:dyDescent="0.2">
      <c r="A582" s="13"/>
      <c r="B582" s="15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</row>
    <row r="583" spans="1:19" ht="12.75" x14ac:dyDescent="0.2">
      <c r="A583" s="13"/>
      <c r="B583" s="15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</row>
    <row r="584" spans="1:19" ht="12.75" x14ac:dyDescent="0.2">
      <c r="A584" s="13"/>
      <c r="B584" s="15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</row>
    <row r="585" spans="1:19" ht="12.75" x14ac:dyDescent="0.2">
      <c r="A585" s="13"/>
      <c r="B585" s="15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</row>
    <row r="586" spans="1:19" ht="12.75" x14ac:dyDescent="0.2">
      <c r="A586" s="13"/>
      <c r="B586" s="15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</row>
    <row r="587" spans="1:19" ht="12.75" x14ac:dyDescent="0.2">
      <c r="A587" s="13"/>
      <c r="B587" s="15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</row>
    <row r="588" spans="1:19" ht="12.75" x14ac:dyDescent="0.2">
      <c r="A588" s="13"/>
      <c r="B588" s="15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</row>
    <row r="589" spans="1:19" ht="12.75" x14ac:dyDescent="0.2">
      <c r="A589" s="13"/>
      <c r="B589" s="15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</row>
    <row r="590" spans="1:19" ht="12.75" x14ac:dyDescent="0.2">
      <c r="A590" s="13"/>
      <c r="B590" s="15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</row>
    <row r="591" spans="1:19" ht="12.75" x14ac:dyDescent="0.2">
      <c r="A591" s="13"/>
      <c r="B591" s="15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</row>
    <row r="592" spans="1:19" ht="12.75" x14ac:dyDescent="0.2">
      <c r="A592" s="13"/>
      <c r="B592" s="15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</row>
    <row r="593" spans="1:19" ht="12.75" x14ac:dyDescent="0.2">
      <c r="A593" s="13"/>
      <c r="B593" s="15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</row>
    <row r="594" spans="1:19" ht="12.75" x14ac:dyDescent="0.2">
      <c r="A594" s="13"/>
      <c r="B594" s="15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</row>
    <row r="595" spans="1:19" ht="12.75" x14ac:dyDescent="0.2">
      <c r="A595" s="13"/>
      <c r="B595" s="15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</row>
    <row r="596" spans="1:19" ht="12.75" x14ac:dyDescent="0.2">
      <c r="A596" s="13"/>
      <c r="B596" s="15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</row>
    <row r="597" spans="1:19" ht="12.75" x14ac:dyDescent="0.2">
      <c r="A597" s="13"/>
      <c r="B597" s="15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</row>
    <row r="598" spans="1:19" ht="12.75" x14ac:dyDescent="0.2">
      <c r="A598" s="13"/>
      <c r="B598" s="15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</row>
    <row r="599" spans="1:19" ht="12.75" x14ac:dyDescent="0.2">
      <c r="A599" s="13"/>
      <c r="B599" s="15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</row>
    <row r="600" spans="1:19" ht="12.75" x14ac:dyDescent="0.2">
      <c r="A600" s="13"/>
      <c r="B600" s="15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</row>
    <row r="601" spans="1:19" ht="12.75" x14ac:dyDescent="0.2">
      <c r="A601" s="13"/>
      <c r="B601" s="15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</row>
    <row r="602" spans="1:19" ht="12.75" x14ac:dyDescent="0.2">
      <c r="A602" s="13"/>
      <c r="B602" s="15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</row>
    <row r="603" spans="1:19" ht="12.75" x14ac:dyDescent="0.2">
      <c r="A603" s="13"/>
      <c r="B603" s="15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</row>
    <row r="604" spans="1:19" ht="12.75" x14ac:dyDescent="0.2">
      <c r="A604" s="13"/>
      <c r="B604" s="15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</row>
    <row r="605" spans="1:19" ht="12.75" x14ac:dyDescent="0.2">
      <c r="A605" s="13"/>
      <c r="B605" s="15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</row>
    <row r="606" spans="1:19" ht="12.75" x14ac:dyDescent="0.2">
      <c r="A606" s="13"/>
      <c r="B606" s="15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</row>
    <row r="607" spans="1:19" ht="12.75" x14ac:dyDescent="0.2">
      <c r="A607" s="13"/>
      <c r="B607" s="15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</row>
    <row r="608" spans="1:19" ht="12.75" x14ac:dyDescent="0.2">
      <c r="A608" s="13"/>
      <c r="B608" s="15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</row>
    <row r="609" spans="1:19" ht="12.75" x14ac:dyDescent="0.2">
      <c r="A609" s="13"/>
      <c r="B609" s="15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</row>
    <row r="610" spans="1:19" ht="12.75" x14ac:dyDescent="0.2">
      <c r="A610" s="13"/>
      <c r="B610" s="15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</row>
    <row r="611" spans="1:19" ht="12.75" x14ac:dyDescent="0.2">
      <c r="A611" s="13"/>
      <c r="B611" s="15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</row>
    <row r="612" spans="1:19" ht="12.75" x14ac:dyDescent="0.2">
      <c r="A612" s="13"/>
      <c r="B612" s="15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</row>
    <row r="613" spans="1:19" ht="12.75" x14ac:dyDescent="0.2">
      <c r="A613" s="13"/>
      <c r="B613" s="15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</row>
    <row r="614" spans="1:19" ht="12.75" x14ac:dyDescent="0.2">
      <c r="A614" s="13"/>
      <c r="B614" s="15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</row>
    <row r="615" spans="1:19" ht="12.75" x14ac:dyDescent="0.2">
      <c r="A615" s="13"/>
      <c r="B615" s="15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</row>
    <row r="616" spans="1:19" ht="12.75" x14ac:dyDescent="0.2">
      <c r="A616" s="13"/>
      <c r="B616" s="15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</row>
    <row r="617" spans="1:19" ht="12.75" x14ac:dyDescent="0.2">
      <c r="A617" s="13"/>
      <c r="B617" s="15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</row>
    <row r="618" spans="1:19" ht="12.75" x14ac:dyDescent="0.2">
      <c r="A618" s="13"/>
      <c r="B618" s="15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</row>
    <row r="619" spans="1:19" ht="12.75" x14ac:dyDescent="0.2">
      <c r="A619" s="13"/>
      <c r="B619" s="15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</row>
    <row r="620" spans="1:19" ht="12.75" x14ac:dyDescent="0.2">
      <c r="A620" s="13"/>
      <c r="B620" s="15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</row>
    <row r="621" spans="1:19" ht="12.75" x14ac:dyDescent="0.2">
      <c r="A621" s="13"/>
      <c r="B621" s="15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</row>
    <row r="622" spans="1:19" ht="12.75" x14ac:dyDescent="0.2">
      <c r="A622" s="13"/>
      <c r="B622" s="15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</row>
    <row r="623" spans="1:19" ht="12.75" x14ac:dyDescent="0.2">
      <c r="A623" s="13"/>
      <c r="B623" s="15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</row>
    <row r="624" spans="1:19" ht="12.75" x14ac:dyDescent="0.2">
      <c r="A624" s="13"/>
      <c r="B624" s="15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</row>
    <row r="625" spans="1:19" ht="12.75" x14ac:dyDescent="0.2">
      <c r="A625" s="13"/>
      <c r="B625" s="15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</row>
    <row r="626" spans="1:19" ht="12.75" x14ac:dyDescent="0.2">
      <c r="A626" s="13"/>
      <c r="B626" s="15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</row>
    <row r="627" spans="1:19" ht="12.75" x14ac:dyDescent="0.2">
      <c r="A627" s="13"/>
      <c r="B627" s="15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</row>
    <row r="628" spans="1:19" ht="12.75" x14ac:dyDescent="0.2">
      <c r="A628" s="13"/>
      <c r="B628" s="15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</row>
    <row r="629" spans="1:19" ht="12.75" x14ac:dyDescent="0.2">
      <c r="A629" s="13"/>
      <c r="B629" s="15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</row>
    <row r="630" spans="1:19" ht="12.75" x14ac:dyDescent="0.2">
      <c r="A630" s="13"/>
      <c r="B630" s="15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</row>
    <row r="631" spans="1:19" ht="12.75" x14ac:dyDescent="0.2">
      <c r="A631" s="13"/>
      <c r="B631" s="15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</row>
    <row r="632" spans="1:19" ht="12.75" x14ac:dyDescent="0.2">
      <c r="A632" s="13"/>
      <c r="B632" s="15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</row>
    <row r="633" spans="1:19" ht="12.75" x14ac:dyDescent="0.2">
      <c r="A633" s="13"/>
      <c r="B633" s="15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</row>
    <row r="634" spans="1:19" ht="12.75" x14ac:dyDescent="0.2">
      <c r="A634" s="13"/>
      <c r="B634" s="15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</row>
    <row r="635" spans="1:19" ht="12.75" x14ac:dyDescent="0.2">
      <c r="A635" s="13"/>
      <c r="B635" s="15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</row>
    <row r="636" spans="1:19" ht="12.75" x14ac:dyDescent="0.2">
      <c r="A636" s="13"/>
      <c r="B636" s="15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</row>
    <row r="637" spans="1:19" ht="12.75" x14ac:dyDescent="0.2">
      <c r="A637" s="13"/>
      <c r="B637" s="15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</row>
    <row r="638" spans="1:19" ht="12.75" x14ac:dyDescent="0.2">
      <c r="A638" s="13"/>
      <c r="B638" s="15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</row>
    <row r="639" spans="1:19" ht="12.75" x14ac:dyDescent="0.2">
      <c r="A639" s="13"/>
      <c r="B639" s="15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</row>
    <row r="640" spans="1:19" ht="12.75" x14ac:dyDescent="0.2">
      <c r="A640" s="13"/>
      <c r="B640" s="15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</row>
    <row r="641" spans="1:19" ht="12.75" x14ac:dyDescent="0.2">
      <c r="A641" s="13"/>
      <c r="B641" s="15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</row>
    <row r="642" spans="1:19" ht="12.75" x14ac:dyDescent="0.2">
      <c r="A642" s="13"/>
      <c r="B642" s="15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</row>
    <row r="643" spans="1:19" ht="12.75" x14ac:dyDescent="0.2">
      <c r="A643" s="13"/>
      <c r="B643" s="15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</row>
    <row r="644" spans="1:19" ht="12.75" x14ac:dyDescent="0.2">
      <c r="A644" s="13"/>
      <c r="B644" s="15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</row>
    <row r="645" spans="1:19" ht="12.75" x14ac:dyDescent="0.2">
      <c r="A645" s="13"/>
      <c r="B645" s="15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</row>
    <row r="646" spans="1:19" ht="12.75" x14ac:dyDescent="0.2">
      <c r="A646" s="13"/>
      <c r="B646" s="15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</row>
    <row r="647" spans="1:19" ht="12.75" x14ac:dyDescent="0.2">
      <c r="A647" s="13"/>
      <c r="B647" s="15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</row>
    <row r="648" spans="1:19" ht="12.75" x14ac:dyDescent="0.2">
      <c r="A648" s="13"/>
      <c r="B648" s="15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</row>
    <row r="649" spans="1:19" ht="12.75" x14ac:dyDescent="0.2">
      <c r="A649" s="13"/>
      <c r="B649" s="15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</row>
    <row r="650" spans="1:19" ht="12.75" x14ac:dyDescent="0.2">
      <c r="A650" s="13"/>
      <c r="B650" s="15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</row>
    <row r="651" spans="1:19" ht="12.75" x14ac:dyDescent="0.2">
      <c r="A651" s="13"/>
      <c r="B651" s="15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</row>
    <row r="652" spans="1:19" ht="12.75" x14ac:dyDescent="0.2">
      <c r="A652" s="13"/>
      <c r="B652" s="15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</row>
    <row r="653" spans="1:19" ht="12.75" x14ac:dyDescent="0.2">
      <c r="A653" s="13"/>
      <c r="B653" s="15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</row>
    <row r="654" spans="1:19" ht="12.75" x14ac:dyDescent="0.2">
      <c r="A654" s="13"/>
      <c r="B654" s="15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</row>
    <row r="655" spans="1:19" ht="12.75" x14ac:dyDescent="0.2">
      <c r="A655" s="13"/>
      <c r="B655" s="15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</row>
    <row r="656" spans="1:19" ht="12.75" x14ac:dyDescent="0.2">
      <c r="A656" s="13"/>
      <c r="B656" s="15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</row>
    <row r="657" spans="1:19" ht="12.75" x14ac:dyDescent="0.2">
      <c r="A657" s="13"/>
      <c r="B657" s="15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</row>
    <row r="658" spans="1:19" ht="12.75" x14ac:dyDescent="0.2">
      <c r="A658" s="13"/>
      <c r="B658" s="15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</row>
    <row r="659" spans="1:19" ht="12.75" x14ac:dyDescent="0.2">
      <c r="A659" s="13"/>
      <c r="B659" s="15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</row>
    <row r="660" spans="1:19" ht="12.75" x14ac:dyDescent="0.2">
      <c r="A660" s="13"/>
      <c r="B660" s="15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</row>
    <row r="661" spans="1:19" ht="12.75" x14ac:dyDescent="0.2">
      <c r="A661" s="13"/>
      <c r="B661" s="15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</row>
    <row r="662" spans="1:19" ht="12.75" x14ac:dyDescent="0.2">
      <c r="A662" s="13"/>
      <c r="B662" s="15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</row>
    <row r="663" spans="1:19" ht="12.75" x14ac:dyDescent="0.2">
      <c r="A663" s="13"/>
      <c r="B663" s="15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</row>
    <row r="664" spans="1:19" ht="12.75" x14ac:dyDescent="0.2">
      <c r="A664" s="13"/>
      <c r="B664" s="15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</row>
    <row r="665" spans="1:19" ht="12.75" x14ac:dyDescent="0.2">
      <c r="A665" s="13"/>
      <c r="B665" s="15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</row>
    <row r="666" spans="1:19" ht="12.75" x14ac:dyDescent="0.2">
      <c r="A666" s="13"/>
      <c r="B666" s="15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</row>
    <row r="667" spans="1:19" ht="12.75" x14ac:dyDescent="0.2">
      <c r="A667" s="13"/>
      <c r="B667" s="15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</row>
    <row r="668" spans="1:19" ht="12.75" x14ac:dyDescent="0.2">
      <c r="A668" s="13"/>
      <c r="B668" s="15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</row>
    <row r="669" spans="1:19" ht="12.75" x14ac:dyDescent="0.2">
      <c r="A669" s="13"/>
      <c r="B669" s="15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</row>
    <row r="670" spans="1:19" ht="12.75" x14ac:dyDescent="0.2">
      <c r="A670" s="13"/>
      <c r="B670" s="15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</row>
    <row r="671" spans="1:19" ht="12.75" x14ac:dyDescent="0.2">
      <c r="A671" s="13"/>
      <c r="B671" s="15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</row>
    <row r="672" spans="1:19" ht="12.75" x14ac:dyDescent="0.2">
      <c r="A672" s="13"/>
      <c r="B672" s="15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</row>
    <row r="673" spans="1:19" ht="12.75" x14ac:dyDescent="0.2">
      <c r="A673" s="13"/>
      <c r="B673" s="15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</row>
    <row r="674" spans="1:19" ht="12.75" x14ac:dyDescent="0.2">
      <c r="A674" s="13"/>
      <c r="B674" s="15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</row>
    <row r="675" spans="1:19" ht="12.75" x14ac:dyDescent="0.2">
      <c r="A675" s="13"/>
      <c r="B675" s="15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</row>
    <row r="676" spans="1:19" ht="12.75" x14ac:dyDescent="0.2">
      <c r="A676" s="13"/>
      <c r="B676" s="15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</row>
    <row r="677" spans="1:19" ht="12.75" x14ac:dyDescent="0.2">
      <c r="A677" s="13"/>
      <c r="B677" s="15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</row>
    <row r="678" spans="1:19" ht="12.75" x14ac:dyDescent="0.2">
      <c r="A678" s="13"/>
      <c r="B678" s="15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</row>
    <row r="679" spans="1:19" ht="12.75" x14ac:dyDescent="0.2">
      <c r="A679" s="13"/>
      <c r="B679" s="15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</row>
    <row r="680" spans="1:19" ht="12.75" x14ac:dyDescent="0.2">
      <c r="A680" s="13"/>
      <c r="B680" s="15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</row>
    <row r="681" spans="1:19" ht="12.75" x14ac:dyDescent="0.2">
      <c r="A681" s="13"/>
      <c r="B681" s="15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</row>
    <row r="682" spans="1:19" ht="12.75" x14ac:dyDescent="0.2">
      <c r="A682" s="13"/>
      <c r="B682" s="15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</row>
    <row r="683" spans="1:19" ht="12.75" x14ac:dyDescent="0.2">
      <c r="A683" s="13"/>
      <c r="B683" s="15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</row>
    <row r="684" spans="1:19" ht="12.75" x14ac:dyDescent="0.2">
      <c r="A684" s="13"/>
      <c r="B684" s="15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</row>
    <row r="685" spans="1:19" ht="12.75" x14ac:dyDescent="0.2">
      <c r="A685" s="13"/>
      <c r="B685" s="15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</row>
    <row r="686" spans="1:19" ht="12.75" x14ac:dyDescent="0.2">
      <c r="A686" s="13"/>
      <c r="B686" s="15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</row>
    <row r="687" spans="1:19" ht="12.75" x14ac:dyDescent="0.2">
      <c r="A687" s="13"/>
      <c r="B687" s="15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</row>
    <row r="688" spans="1:19" ht="12.75" x14ac:dyDescent="0.2">
      <c r="A688" s="13"/>
      <c r="B688" s="15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</row>
    <row r="689" spans="1:19" ht="12.75" x14ac:dyDescent="0.2">
      <c r="A689" s="13"/>
      <c r="B689" s="15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</row>
    <row r="690" spans="1:19" ht="12.75" x14ac:dyDescent="0.2">
      <c r="A690" s="13"/>
      <c r="B690" s="15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</row>
    <row r="691" spans="1:19" ht="12.75" x14ac:dyDescent="0.2">
      <c r="A691" s="13"/>
      <c r="B691" s="15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</row>
    <row r="692" spans="1:19" ht="12.75" x14ac:dyDescent="0.2">
      <c r="A692" s="13"/>
      <c r="B692" s="15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</row>
    <row r="693" spans="1:19" ht="12.75" x14ac:dyDescent="0.2">
      <c r="A693" s="13"/>
      <c r="B693" s="15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</row>
    <row r="694" spans="1:19" ht="12.75" x14ac:dyDescent="0.2">
      <c r="A694" s="13"/>
      <c r="B694" s="15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</row>
    <row r="695" spans="1:19" ht="12.75" x14ac:dyDescent="0.2">
      <c r="A695" s="13"/>
      <c r="B695" s="15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</row>
    <row r="696" spans="1:19" ht="12.75" x14ac:dyDescent="0.2">
      <c r="A696" s="13"/>
      <c r="B696" s="15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</row>
    <row r="697" spans="1:19" ht="12.75" x14ac:dyDescent="0.2">
      <c r="A697" s="13"/>
      <c r="B697" s="15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</row>
    <row r="698" spans="1:19" ht="12.75" x14ac:dyDescent="0.2">
      <c r="A698" s="13"/>
      <c r="B698" s="15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</row>
    <row r="699" spans="1:19" ht="12.75" x14ac:dyDescent="0.2">
      <c r="A699" s="13"/>
      <c r="B699" s="15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</row>
    <row r="700" spans="1:19" ht="12.75" x14ac:dyDescent="0.2">
      <c r="A700" s="13"/>
      <c r="B700" s="15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</row>
    <row r="701" spans="1:19" ht="12.75" x14ac:dyDescent="0.2">
      <c r="A701" s="13"/>
      <c r="B701" s="15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</row>
    <row r="702" spans="1:19" ht="12.75" x14ac:dyDescent="0.2">
      <c r="A702" s="13"/>
      <c r="B702" s="15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</row>
    <row r="703" spans="1:19" ht="12.75" x14ac:dyDescent="0.2">
      <c r="A703" s="13"/>
      <c r="B703" s="15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</row>
    <row r="704" spans="1:19" ht="12.75" x14ac:dyDescent="0.2">
      <c r="A704" s="13"/>
      <c r="B704" s="15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</row>
    <row r="705" spans="1:19" ht="12.75" x14ac:dyDescent="0.2">
      <c r="A705" s="13"/>
      <c r="B705" s="15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</row>
    <row r="706" spans="1:19" ht="12.75" x14ac:dyDescent="0.2">
      <c r="A706" s="13"/>
      <c r="B706" s="15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</row>
    <row r="707" spans="1:19" ht="12.75" x14ac:dyDescent="0.2">
      <c r="A707" s="13"/>
      <c r="B707" s="15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</row>
    <row r="708" spans="1:19" ht="12.75" x14ac:dyDescent="0.2">
      <c r="A708" s="13"/>
      <c r="B708" s="15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</row>
    <row r="709" spans="1:19" ht="12.75" x14ac:dyDescent="0.2">
      <c r="A709" s="13"/>
      <c r="B709" s="15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</row>
    <row r="710" spans="1:19" ht="12.75" x14ac:dyDescent="0.2">
      <c r="A710" s="13"/>
      <c r="B710" s="15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</row>
    <row r="711" spans="1:19" ht="12.75" x14ac:dyDescent="0.2">
      <c r="A711" s="13"/>
      <c r="B711" s="15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</row>
    <row r="712" spans="1:19" ht="12.75" x14ac:dyDescent="0.2">
      <c r="A712" s="13"/>
      <c r="B712" s="15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</row>
    <row r="713" spans="1:19" ht="12.75" x14ac:dyDescent="0.2">
      <c r="A713" s="13"/>
      <c r="B713" s="15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</row>
    <row r="714" spans="1:19" ht="12.75" x14ac:dyDescent="0.2">
      <c r="A714" s="13"/>
      <c r="B714" s="15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</row>
    <row r="715" spans="1:19" ht="12.75" x14ac:dyDescent="0.2">
      <c r="A715" s="13"/>
      <c r="B715" s="15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</row>
    <row r="716" spans="1:19" ht="12.75" x14ac:dyDescent="0.2">
      <c r="A716" s="13"/>
      <c r="B716" s="15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</row>
    <row r="717" spans="1:19" ht="12.75" x14ac:dyDescent="0.2">
      <c r="A717" s="13"/>
      <c r="B717" s="15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</row>
    <row r="718" spans="1:19" ht="12.75" x14ac:dyDescent="0.2">
      <c r="A718" s="13"/>
      <c r="B718" s="15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</row>
    <row r="719" spans="1:19" ht="12.75" x14ac:dyDescent="0.2">
      <c r="A719" s="13"/>
      <c r="B719" s="15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</row>
    <row r="720" spans="1:19" ht="12.75" x14ac:dyDescent="0.2">
      <c r="A720" s="13"/>
      <c r="B720" s="15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</row>
    <row r="721" spans="1:19" ht="12.75" x14ac:dyDescent="0.2">
      <c r="A721" s="13"/>
      <c r="B721" s="15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</row>
    <row r="722" spans="1:19" ht="12.75" x14ac:dyDescent="0.2">
      <c r="A722" s="13"/>
      <c r="B722" s="15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</row>
    <row r="723" spans="1:19" ht="12.75" x14ac:dyDescent="0.2">
      <c r="A723" s="13"/>
      <c r="B723" s="15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</row>
    <row r="724" spans="1:19" ht="12.75" x14ac:dyDescent="0.2">
      <c r="A724" s="13"/>
      <c r="B724" s="15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</row>
    <row r="725" spans="1:19" ht="12.75" x14ac:dyDescent="0.2">
      <c r="A725" s="13"/>
      <c r="B725" s="15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</row>
    <row r="726" spans="1:19" ht="12.75" x14ac:dyDescent="0.2">
      <c r="A726" s="13"/>
      <c r="B726" s="15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</row>
    <row r="727" spans="1:19" ht="12.75" x14ac:dyDescent="0.2">
      <c r="A727" s="13"/>
      <c r="B727" s="15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</row>
    <row r="728" spans="1:19" ht="12.75" x14ac:dyDescent="0.2">
      <c r="A728" s="13"/>
      <c r="B728" s="15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</row>
    <row r="729" spans="1:19" ht="12.75" x14ac:dyDescent="0.2">
      <c r="A729" s="13"/>
      <c r="B729" s="15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</row>
    <row r="730" spans="1:19" ht="12.75" x14ac:dyDescent="0.2">
      <c r="A730" s="13"/>
      <c r="B730" s="15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</row>
    <row r="731" spans="1:19" ht="12.75" x14ac:dyDescent="0.2">
      <c r="A731" s="13"/>
      <c r="B731" s="15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</row>
    <row r="732" spans="1:19" ht="12.75" x14ac:dyDescent="0.2">
      <c r="A732" s="13"/>
      <c r="B732" s="15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</row>
    <row r="733" spans="1:19" ht="12.75" x14ac:dyDescent="0.2">
      <c r="A733" s="13"/>
      <c r="B733" s="15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</row>
    <row r="734" spans="1:19" ht="12.75" x14ac:dyDescent="0.2">
      <c r="A734" s="13"/>
      <c r="B734" s="15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</row>
    <row r="735" spans="1:19" ht="12.75" x14ac:dyDescent="0.2">
      <c r="A735" s="13"/>
      <c r="B735" s="15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</row>
    <row r="736" spans="1:19" ht="12.75" x14ac:dyDescent="0.2">
      <c r="A736" s="13"/>
      <c r="B736" s="15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</row>
    <row r="737" spans="1:19" ht="12.75" x14ac:dyDescent="0.2">
      <c r="A737" s="13"/>
      <c r="B737" s="15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</row>
    <row r="738" spans="1:19" ht="12.75" x14ac:dyDescent="0.2">
      <c r="A738" s="13"/>
      <c r="B738" s="15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</row>
    <row r="739" spans="1:19" ht="12.75" x14ac:dyDescent="0.2">
      <c r="A739" s="13"/>
      <c r="B739" s="15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</row>
    <row r="740" spans="1:19" ht="12.75" x14ac:dyDescent="0.2">
      <c r="A740" s="13"/>
      <c r="B740" s="15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</row>
    <row r="741" spans="1:19" ht="12.75" x14ac:dyDescent="0.2">
      <c r="A741" s="13"/>
      <c r="B741" s="15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</row>
    <row r="742" spans="1:19" ht="12.75" x14ac:dyDescent="0.2">
      <c r="A742" s="13"/>
      <c r="B742" s="15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</row>
    <row r="743" spans="1:19" ht="12.75" x14ac:dyDescent="0.2">
      <c r="A743" s="13"/>
      <c r="B743" s="15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</row>
    <row r="744" spans="1:19" ht="12.75" x14ac:dyDescent="0.2">
      <c r="A744" s="13"/>
      <c r="B744" s="15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</row>
    <row r="745" spans="1:19" ht="12.75" x14ac:dyDescent="0.2">
      <c r="A745" s="13"/>
      <c r="B745" s="15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</row>
    <row r="746" spans="1:19" ht="12.75" x14ac:dyDescent="0.2">
      <c r="A746" s="13"/>
      <c r="B746" s="15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</row>
    <row r="747" spans="1:19" ht="12.75" x14ac:dyDescent="0.2">
      <c r="A747" s="13"/>
      <c r="B747" s="15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</row>
    <row r="748" spans="1:19" ht="12.75" x14ac:dyDescent="0.2">
      <c r="A748" s="13"/>
      <c r="B748" s="15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</row>
    <row r="749" spans="1:19" ht="12.75" x14ac:dyDescent="0.2">
      <c r="A749" s="13"/>
      <c r="B749" s="15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</row>
    <row r="750" spans="1:19" ht="12.75" x14ac:dyDescent="0.2">
      <c r="A750" s="13"/>
      <c r="B750" s="15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</row>
    <row r="751" spans="1:19" ht="12.75" x14ac:dyDescent="0.2">
      <c r="A751" s="13"/>
      <c r="B751" s="15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</row>
    <row r="752" spans="1:19" ht="12.75" x14ac:dyDescent="0.2">
      <c r="A752" s="13"/>
      <c r="B752" s="15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</row>
    <row r="753" spans="1:19" ht="12.75" x14ac:dyDescent="0.2">
      <c r="A753" s="13"/>
      <c r="B753" s="15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</row>
    <row r="754" spans="1:19" ht="12.75" x14ac:dyDescent="0.2">
      <c r="A754" s="13"/>
      <c r="B754" s="15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</row>
    <row r="755" spans="1:19" ht="12.75" x14ac:dyDescent="0.2">
      <c r="A755" s="13"/>
      <c r="B755" s="15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</row>
    <row r="756" spans="1:19" ht="12.75" x14ac:dyDescent="0.2">
      <c r="A756" s="13"/>
      <c r="B756" s="15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</row>
    <row r="757" spans="1:19" ht="12.75" x14ac:dyDescent="0.2">
      <c r="A757" s="13"/>
      <c r="B757" s="15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</row>
    <row r="758" spans="1:19" ht="12.75" x14ac:dyDescent="0.2">
      <c r="A758" s="13"/>
      <c r="B758" s="15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</row>
    <row r="759" spans="1:19" ht="12.75" x14ac:dyDescent="0.2">
      <c r="A759" s="13"/>
      <c r="B759" s="15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</row>
    <row r="760" spans="1:19" ht="12.75" x14ac:dyDescent="0.2">
      <c r="A760" s="13"/>
      <c r="B760" s="15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</row>
    <row r="761" spans="1:19" ht="12.75" x14ac:dyDescent="0.2">
      <c r="A761" s="13"/>
      <c r="B761" s="15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</row>
    <row r="762" spans="1:19" ht="12.75" x14ac:dyDescent="0.2">
      <c r="A762" s="13"/>
      <c r="B762" s="15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</row>
    <row r="763" spans="1:19" ht="12.75" x14ac:dyDescent="0.2">
      <c r="A763" s="13"/>
      <c r="B763" s="15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</row>
    <row r="764" spans="1:19" ht="12.75" x14ac:dyDescent="0.2">
      <c r="A764" s="13"/>
      <c r="B764" s="15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</row>
    <row r="765" spans="1:19" ht="12.75" x14ac:dyDescent="0.2">
      <c r="A765" s="13"/>
      <c r="B765" s="15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</row>
    <row r="766" spans="1:19" ht="12.75" x14ac:dyDescent="0.2">
      <c r="A766" s="13"/>
      <c r="B766" s="15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</row>
    <row r="767" spans="1:19" ht="12.75" x14ac:dyDescent="0.2">
      <c r="A767" s="13"/>
      <c r="B767" s="15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</row>
    <row r="768" spans="1:19" ht="12.75" x14ac:dyDescent="0.2">
      <c r="A768" s="13"/>
      <c r="B768" s="15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</row>
    <row r="769" spans="1:19" ht="12.75" x14ac:dyDescent="0.2">
      <c r="A769" s="13"/>
      <c r="B769" s="15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</row>
    <row r="770" spans="1:19" ht="12.75" x14ac:dyDescent="0.2">
      <c r="A770" s="13"/>
      <c r="B770" s="15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</row>
    <row r="771" spans="1:19" ht="12.75" x14ac:dyDescent="0.2">
      <c r="A771" s="13"/>
      <c r="B771" s="15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</row>
    <row r="772" spans="1:19" ht="12.75" x14ac:dyDescent="0.2">
      <c r="A772" s="13"/>
      <c r="B772" s="15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</row>
    <row r="773" spans="1:19" ht="12.75" x14ac:dyDescent="0.2">
      <c r="A773" s="13"/>
      <c r="B773" s="15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</row>
    <row r="774" spans="1:19" ht="12.75" x14ac:dyDescent="0.2">
      <c r="A774" s="13"/>
      <c r="B774" s="15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</row>
    <row r="775" spans="1:19" ht="12.75" x14ac:dyDescent="0.2">
      <c r="A775" s="13"/>
      <c r="B775" s="15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</row>
    <row r="776" spans="1:19" ht="12.75" x14ac:dyDescent="0.2">
      <c r="A776" s="13"/>
      <c r="B776" s="15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</row>
    <row r="777" spans="1:19" ht="12.75" x14ac:dyDescent="0.2">
      <c r="A777" s="13"/>
      <c r="B777" s="15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</row>
    <row r="778" spans="1:19" ht="12.75" x14ac:dyDescent="0.2">
      <c r="A778" s="13"/>
      <c r="B778" s="15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</row>
    <row r="779" spans="1:19" ht="12.75" x14ac:dyDescent="0.2">
      <c r="A779" s="13"/>
      <c r="B779" s="15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</row>
    <row r="780" spans="1:19" ht="12.75" x14ac:dyDescent="0.2">
      <c r="A780" s="13"/>
      <c r="B780" s="15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</row>
    <row r="781" spans="1:19" ht="12.75" x14ac:dyDescent="0.2">
      <c r="A781" s="13"/>
      <c r="B781" s="15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</row>
    <row r="782" spans="1:19" ht="12.75" x14ac:dyDescent="0.2">
      <c r="A782" s="13"/>
      <c r="B782" s="15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</row>
    <row r="783" spans="1:19" ht="12.75" x14ac:dyDescent="0.2">
      <c r="A783" s="13"/>
      <c r="B783" s="15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</row>
    <row r="784" spans="1:19" ht="12.75" x14ac:dyDescent="0.2">
      <c r="A784" s="13"/>
      <c r="B784" s="15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</row>
    <row r="785" spans="1:19" ht="12.75" x14ac:dyDescent="0.2">
      <c r="A785" s="13"/>
      <c r="B785" s="15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</row>
    <row r="786" spans="1:19" ht="12.75" x14ac:dyDescent="0.2">
      <c r="A786" s="13"/>
      <c r="B786" s="15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</row>
    <row r="787" spans="1:19" ht="12.75" x14ac:dyDescent="0.2">
      <c r="A787" s="13"/>
      <c r="B787" s="15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</row>
    <row r="788" spans="1:19" ht="12.75" x14ac:dyDescent="0.2">
      <c r="A788" s="13"/>
      <c r="B788" s="15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</row>
    <row r="789" spans="1:19" ht="12.75" x14ac:dyDescent="0.2">
      <c r="A789" s="13"/>
      <c r="B789" s="15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</row>
    <row r="790" spans="1:19" ht="12.75" x14ac:dyDescent="0.2">
      <c r="A790" s="13"/>
      <c r="B790" s="15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</row>
    <row r="791" spans="1:19" ht="12.75" x14ac:dyDescent="0.2">
      <c r="A791" s="13"/>
      <c r="B791" s="15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</row>
    <row r="792" spans="1:19" ht="12.75" x14ac:dyDescent="0.2">
      <c r="A792" s="13"/>
      <c r="B792" s="15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</row>
    <row r="793" spans="1:19" ht="12.75" x14ac:dyDescent="0.2">
      <c r="A793" s="13"/>
      <c r="B793" s="15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</row>
    <row r="794" spans="1:19" ht="12.75" x14ac:dyDescent="0.2">
      <c r="A794" s="13"/>
      <c r="B794" s="15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</row>
    <row r="795" spans="1:19" ht="12.75" x14ac:dyDescent="0.2">
      <c r="A795" s="13"/>
      <c r="B795" s="15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</row>
    <row r="796" spans="1:19" ht="12.75" x14ac:dyDescent="0.2">
      <c r="A796" s="13"/>
      <c r="B796" s="15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</row>
    <row r="797" spans="1:19" ht="12.75" x14ac:dyDescent="0.2">
      <c r="A797" s="13"/>
      <c r="B797" s="15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</row>
    <row r="798" spans="1:19" ht="12.75" x14ac:dyDescent="0.2">
      <c r="A798" s="13"/>
      <c r="B798" s="15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</row>
    <row r="799" spans="1:19" ht="12.75" x14ac:dyDescent="0.2">
      <c r="A799" s="13"/>
      <c r="B799" s="15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</row>
    <row r="800" spans="1:19" ht="12.75" x14ac:dyDescent="0.2">
      <c r="A800" s="13"/>
      <c r="B800" s="15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</row>
    <row r="801" spans="1:19" ht="12.75" x14ac:dyDescent="0.2">
      <c r="A801" s="13"/>
      <c r="B801" s="15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</row>
    <row r="802" spans="1:19" ht="12.75" x14ac:dyDescent="0.2">
      <c r="A802" s="13"/>
      <c r="B802" s="15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</row>
    <row r="803" spans="1:19" ht="12.75" x14ac:dyDescent="0.2">
      <c r="A803" s="13"/>
      <c r="B803" s="15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</row>
    <row r="804" spans="1:19" ht="12.75" x14ac:dyDescent="0.2">
      <c r="A804" s="13"/>
      <c r="B804" s="15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</row>
    <row r="805" spans="1:19" ht="12.75" x14ac:dyDescent="0.2">
      <c r="A805" s="13"/>
      <c r="B805" s="15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</row>
    <row r="806" spans="1:19" ht="12.75" x14ac:dyDescent="0.2">
      <c r="A806" s="13"/>
      <c r="B806" s="15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</row>
    <row r="807" spans="1:19" ht="12.75" x14ac:dyDescent="0.2">
      <c r="A807" s="13"/>
      <c r="B807" s="15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</row>
    <row r="808" spans="1:19" ht="12.75" x14ac:dyDescent="0.2">
      <c r="A808" s="13"/>
      <c r="B808" s="15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</row>
    <row r="809" spans="1:19" ht="12.75" x14ac:dyDescent="0.2">
      <c r="A809" s="13"/>
      <c r="B809" s="15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</row>
    <row r="810" spans="1:19" ht="12.75" x14ac:dyDescent="0.2">
      <c r="A810" s="13"/>
      <c r="B810" s="15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</row>
    <row r="811" spans="1:19" ht="12.75" x14ac:dyDescent="0.2">
      <c r="A811" s="13"/>
      <c r="B811" s="15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</row>
    <row r="812" spans="1:19" ht="12.75" x14ac:dyDescent="0.2">
      <c r="A812" s="13"/>
      <c r="B812" s="15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</row>
    <row r="813" spans="1:19" ht="12.75" x14ac:dyDescent="0.2">
      <c r="A813" s="13"/>
      <c r="B813" s="15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</row>
    <row r="814" spans="1:19" ht="12.75" x14ac:dyDescent="0.2">
      <c r="A814" s="13"/>
      <c r="B814" s="15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</row>
    <row r="815" spans="1:19" ht="12.75" x14ac:dyDescent="0.2">
      <c r="A815" s="13"/>
      <c r="B815" s="15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</row>
    <row r="816" spans="1:19" ht="12.75" x14ac:dyDescent="0.2">
      <c r="A816" s="13"/>
      <c r="B816" s="15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</row>
    <row r="817" spans="1:19" ht="12.75" x14ac:dyDescent="0.2">
      <c r="A817" s="13"/>
      <c r="B817" s="15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</row>
    <row r="818" spans="1:19" ht="12.75" x14ac:dyDescent="0.2">
      <c r="A818" s="13"/>
      <c r="B818" s="15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</row>
    <row r="819" spans="1:19" ht="12.75" x14ac:dyDescent="0.2">
      <c r="A819" s="13"/>
      <c r="B819" s="15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</row>
    <row r="820" spans="1:19" ht="12.75" x14ac:dyDescent="0.2">
      <c r="A820" s="13"/>
      <c r="B820" s="15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</row>
    <row r="821" spans="1:19" ht="12.75" x14ac:dyDescent="0.2">
      <c r="A821" s="13"/>
      <c r="B821" s="15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</row>
    <row r="822" spans="1:19" ht="12.75" x14ac:dyDescent="0.2">
      <c r="A822" s="13"/>
      <c r="B822" s="15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</row>
    <row r="823" spans="1:19" ht="12.75" x14ac:dyDescent="0.2">
      <c r="A823" s="13"/>
      <c r="B823" s="15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</row>
    <row r="824" spans="1:19" ht="12.75" x14ac:dyDescent="0.2">
      <c r="A824" s="13"/>
      <c r="B824" s="15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</row>
    <row r="825" spans="1:19" ht="12.75" x14ac:dyDescent="0.2">
      <c r="A825" s="13"/>
      <c r="B825" s="15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</row>
    <row r="826" spans="1:19" ht="12.75" x14ac:dyDescent="0.2">
      <c r="A826" s="13"/>
      <c r="B826" s="15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</row>
    <row r="827" spans="1:19" ht="12.75" x14ac:dyDescent="0.2">
      <c r="A827" s="13"/>
      <c r="B827" s="15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</row>
    <row r="828" spans="1:19" ht="12.75" x14ac:dyDescent="0.2">
      <c r="A828" s="13"/>
      <c r="B828" s="15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</row>
    <row r="829" spans="1:19" ht="12.75" x14ac:dyDescent="0.2">
      <c r="A829" s="13"/>
      <c r="B829" s="15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</row>
    <row r="830" spans="1:19" ht="12.75" x14ac:dyDescent="0.2">
      <c r="A830" s="13"/>
      <c r="B830" s="15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</row>
    <row r="831" spans="1:19" ht="12.75" x14ac:dyDescent="0.2">
      <c r="A831" s="13"/>
      <c r="B831" s="15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</row>
    <row r="832" spans="1:19" ht="12.75" x14ac:dyDescent="0.2">
      <c r="A832" s="13"/>
      <c r="B832" s="15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</row>
    <row r="833" spans="1:19" ht="12.75" x14ac:dyDescent="0.2">
      <c r="A833" s="13"/>
      <c r="B833" s="15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</row>
    <row r="834" spans="1:19" ht="12.75" x14ac:dyDescent="0.2">
      <c r="A834" s="13"/>
      <c r="B834" s="15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</row>
    <row r="835" spans="1:19" ht="12.75" x14ac:dyDescent="0.2">
      <c r="A835" s="13"/>
      <c r="B835" s="15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</row>
    <row r="836" spans="1:19" ht="12.75" x14ac:dyDescent="0.2">
      <c r="A836" s="13"/>
      <c r="B836" s="15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</row>
    <row r="837" spans="1:19" ht="12.75" x14ac:dyDescent="0.2">
      <c r="A837" s="13"/>
      <c r="B837" s="15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</row>
    <row r="838" spans="1:19" ht="12.75" x14ac:dyDescent="0.2">
      <c r="A838" s="13"/>
      <c r="B838" s="15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</row>
    <row r="839" spans="1:19" ht="12.75" x14ac:dyDescent="0.2">
      <c r="A839" s="13"/>
      <c r="B839" s="15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</row>
    <row r="840" spans="1:19" ht="12.75" x14ac:dyDescent="0.2">
      <c r="A840" s="13"/>
      <c r="B840" s="15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</row>
    <row r="841" spans="1:19" ht="12.75" x14ac:dyDescent="0.2">
      <c r="A841" s="13"/>
      <c r="B841" s="15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</row>
    <row r="842" spans="1:19" ht="12.75" x14ac:dyDescent="0.2">
      <c r="A842" s="13"/>
      <c r="B842" s="15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</row>
    <row r="843" spans="1:19" ht="12.75" x14ac:dyDescent="0.2">
      <c r="A843" s="13"/>
      <c r="B843" s="15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</row>
    <row r="844" spans="1:19" ht="12.75" x14ac:dyDescent="0.2">
      <c r="A844" s="13"/>
      <c r="B844" s="15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</row>
    <row r="845" spans="1:19" ht="12.75" x14ac:dyDescent="0.2">
      <c r="A845" s="13"/>
      <c r="B845" s="15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</row>
    <row r="846" spans="1:19" ht="12.75" x14ac:dyDescent="0.2">
      <c r="A846" s="13"/>
      <c r="B846" s="15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</row>
    <row r="847" spans="1:19" ht="12.75" x14ac:dyDescent="0.2">
      <c r="A847" s="13"/>
      <c r="B847" s="15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</row>
    <row r="848" spans="1:19" ht="12.75" x14ac:dyDescent="0.2">
      <c r="A848" s="13"/>
      <c r="B848" s="15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</row>
    <row r="849" spans="1:19" ht="12.75" x14ac:dyDescent="0.2">
      <c r="A849" s="13"/>
      <c r="B849" s="15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</row>
    <row r="850" spans="1:19" ht="12.75" x14ac:dyDescent="0.2">
      <c r="A850" s="13"/>
      <c r="B850" s="15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</row>
    <row r="851" spans="1:19" ht="12.75" x14ac:dyDescent="0.2">
      <c r="A851" s="13"/>
      <c r="B851" s="15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</row>
    <row r="852" spans="1:19" ht="12.75" x14ac:dyDescent="0.2">
      <c r="A852" s="13"/>
      <c r="B852" s="15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</row>
    <row r="853" spans="1:19" ht="12.75" x14ac:dyDescent="0.2">
      <c r="A853" s="13"/>
      <c r="B853" s="15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</row>
    <row r="854" spans="1:19" ht="12.75" x14ac:dyDescent="0.2">
      <c r="A854" s="13"/>
      <c r="B854" s="15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</row>
    <row r="855" spans="1:19" ht="12.75" x14ac:dyDescent="0.2">
      <c r="A855" s="13"/>
      <c r="B855" s="15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</row>
    <row r="856" spans="1:19" ht="12.75" x14ac:dyDescent="0.2">
      <c r="A856" s="13"/>
      <c r="B856" s="15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</row>
    <row r="857" spans="1:19" ht="12.75" x14ac:dyDescent="0.2">
      <c r="A857" s="13"/>
      <c r="B857" s="15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</row>
    <row r="858" spans="1:19" ht="12.75" x14ac:dyDescent="0.2">
      <c r="A858" s="13"/>
      <c r="B858" s="15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</row>
    <row r="859" spans="1:19" ht="12.75" x14ac:dyDescent="0.2">
      <c r="A859" s="13"/>
      <c r="B859" s="15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</row>
    <row r="860" spans="1:19" ht="12.75" x14ac:dyDescent="0.2">
      <c r="A860" s="13"/>
      <c r="B860" s="15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</row>
    <row r="861" spans="1:19" ht="12.75" x14ac:dyDescent="0.2">
      <c r="A861" s="13"/>
      <c r="B861" s="15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</row>
    <row r="862" spans="1:19" ht="12.75" x14ac:dyDescent="0.2">
      <c r="A862" s="13"/>
      <c r="B862" s="15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</row>
    <row r="863" spans="1:19" ht="12.75" x14ac:dyDescent="0.2">
      <c r="A863" s="13"/>
      <c r="B863" s="15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</row>
    <row r="864" spans="1:19" ht="12.75" x14ac:dyDescent="0.2">
      <c r="A864" s="13"/>
      <c r="B864" s="15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</row>
    <row r="865" spans="1:19" ht="12.75" x14ac:dyDescent="0.2">
      <c r="A865" s="13"/>
      <c r="B865" s="15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</row>
    <row r="866" spans="1:19" ht="12.75" x14ac:dyDescent="0.2">
      <c r="A866" s="13"/>
      <c r="B866" s="15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</row>
    <row r="867" spans="1:19" ht="12.75" x14ac:dyDescent="0.2">
      <c r="A867" s="13"/>
      <c r="B867" s="15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</row>
    <row r="868" spans="1:19" ht="12.75" x14ac:dyDescent="0.2">
      <c r="A868" s="13"/>
      <c r="B868" s="15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</row>
    <row r="869" spans="1:19" ht="12.75" x14ac:dyDescent="0.2">
      <c r="A869" s="13"/>
      <c r="B869" s="15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</row>
    <row r="870" spans="1:19" ht="12.75" x14ac:dyDescent="0.2">
      <c r="A870" s="13"/>
      <c r="B870" s="15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</row>
    <row r="871" spans="1:19" ht="12.75" x14ac:dyDescent="0.2">
      <c r="A871" s="13"/>
      <c r="B871" s="15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</row>
    <row r="872" spans="1:19" ht="12.75" x14ac:dyDescent="0.2">
      <c r="A872" s="13"/>
      <c r="B872" s="15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</row>
    <row r="873" spans="1:19" ht="12.75" x14ac:dyDescent="0.2">
      <c r="A873" s="13"/>
      <c r="B873" s="15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</row>
    <row r="874" spans="1:19" ht="12.75" x14ac:dyDescent="0.2">
      <c r="A874" s="13"/>
      <c r="B874" s="15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</row>
    <row r="875" spans="1:19" ht="12.75" x14ac:dyDescent="0.2">
      <c r="A875" s="13"/>
      <c r="B875" s="15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</row>
    <row r="876" spans="1:19" ht="12.75" x14ac:dyDescent="0.2">
      <c r="A876" s="13"/>
      <c r="B876" s="15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</row>
    <row r="877" spans="1:19" ht="12.75" x14ac:dyDescent="0.2">
      <c r="A877" s="13"/>
      <c r="B877" s="15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</row>
    <row r="878" spans="1:19" ht="12.75" x14ac:dyDescent="0.2">
      <c r="A878" s="13"/>
      <c r="B878" s="15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</row>
    <row r="879" spans="1:19" ht="12.75" x14ac:dyDescent="0.2">
      <c r="A879" s="13"/>
      <c r="B879" s="15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</row>
    <row r="880" spans="1:19" ht="12.75" x14ac:dyDescent="0.2">
      <c r="A880" s="13"/>
      <c r="B880" s="15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</row>
    <row r="881" spans="1:19" ht="12.75" x14ac:dyDescent="0.2">
      <c r="A881" s="13"/>
      <c r="B881" s="15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</row>
    <row r="882" spans="1:19" ht="12.75" x14ac:dyDescent="0.2">
      <c r="A882" s="13"/>
      <c r="B882" s="15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</row>
    <row r="883" spans="1:19" ht="12.75" x14ac:dyDescent="0.2">
      <c r="A883" s="13"/>
      <c r="B883" s="15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</row>
    <row r="884" spans="1:19" ht="12.75" x14ac:dyDescent="0.2">
      <c r="A884" s="13"/>
      <c r="B884" s="15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</row>
    <row r="885" spans="1:19" ht="12.75" x14ac:dyDescent="0.2">
      <c r="A885" s="13"/>
      <c r="B885" s="15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</row>
    <row r="886" spans="1:19" ht="12.75" x14ac:dyDescent="0.2">
      <c r="A886" s="13"/>
      <c r="B886" s="15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</row>
    <row r="887" spans="1:19" ht="12.75" x14ac:dyDescent="0.2">
      <c r="A887" s="13"/>
      <c r="B887" s="15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</row>
    <row r="888" spans="1:19" ht="12.75" x14ac:dyDescent="0.2">
      <c r="A888" s="13"/>
      <c r="B888" s="15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</row>
    <row r="889" spans="1:19" ht="12.75" x14ac:dyDescent="0.2">
      <c r="A889" s="13"/>
      <c r="B889" s="15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</row>
    <row r="890" spans="1:19" ht="12.75" x14ac:dyDescent="0.2">
      <c r="A890" s="13"/>
      <c r="B890" s="15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</row>
    <row r="891" spans="1:19" ht="12.75" x14ac:dyDescent="0.2">
      <c r="A891" s="13"/>
      <c r="B891" s="15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</row>
    <row r="892" spans="1:19" ht="12.75" x14ac:dyDescent="0.2">
      <c r="A892" s="13"/>
      <c r="B892" s="15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</row>
    <row r="893" spans="1:19" ht="12.75" x14ac:dyDescent="0.2">
      <c r="A893" s="13"/>
      <c r="B893" s="15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</row>
    <row r="894" spans="1:19" ht="12.75" x14ac:dyDescent="0.2">
      <c r="A894" s="13"/>
      <c r="B894" s="15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</row>
    <row r="895" spans="1:19" ht="12.75" x14ac:dyDescent="0.2">
      <c r="A895" s="13"/>
      <c r="B895" s="15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</row>
    <row r="896" spans="1:19" ht="12.75" x14ac:dyDescent="0.2">
      <c r="A896" s="13"/>
      <c r="B896" s="15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</row>
    <row r="897" spans="1:19" ht="12.75" x14ac:dyDescent="0.2">
      <c r="A897" s="13"/>
      <c r="B897" s="15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</row>
    <row r="898" spans="1:19" ht="12.75" x14ac:dyDescent="0.2">
      <c r="A898" s="13"/>
      <c r="B898" s="15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</row>
    <row r="899" spans="1:19" ht="12.75" x14ac:dyDescent="0.2">
      <c r="A899" s="13"/>
      <c r="B899" s="15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</row>
    <row r="900" spans="1:19" ht="12.75" x14ac:dyDescent="0.2">
      <c r="A900" s="13"/>
      <c r="B900" s="15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</row>
    <row r="901" spans="1:19" ht="12.75" x14ac:dyDescent="0.2">
      <c r="A901" s="13"/>
      <c r="B901" s="15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</row>
    <row r="902" spans="1:19" ht="12.75" x14ac:dyDescent="0.2">
      <c r="A902" s="13"/>
      <c r="B902" s="15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</row>
    <row r="903" spans="1:19" ht="12.75" x14ac:dyDescent="0.2">
      <c r="A903" s="13"/>
      <c r="B903" s="15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</row>
    <row r="904" spans="1:19" ht="12.75" x14ac:dyDescent="0.2">
      <c r="A904" s="13"/>
      <c r="B904" s="15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</row>
    <row r="905" spans="1:19" ht="12.75" x14ac:dyDescent="0.2">
      <c r="A905" s="13"/>
      <c r="B905" s="15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</row>
    <row r="906" spans="1:19" ht="12.75" x14ac:dyDescent="0.2">
      <c r="A906" s="13"/>
      <c r="B906" s="15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</row>
    <row r="907" spans="1:19" ht="12.75" x14ac:dyDescent="0.2">
      <c r="A907" s="13"/>
      <c r="B907" s="15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</row>
    <row r="908" spans="1:19" ht="12.75" x14ac:dyDescent="0.2">
      <c r="A908" s="13"/>
      <c r="B908" s="15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</row>
    <row r="909" spans="1:19" ht="12.75" x14ac:dyDescent="0.2">
      <c r="A909" s="13"/>
      <c r="B909" s="15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</row>
    <row r="910" spans="1:19" ht="12.75" x14ac:dyDescent="0.2">
      <c r="A910" s="13"/>
      <c r="B910" s="15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</row>
    <row r="911" spans="1:19" ht="12.75" x14ac:dyDescent="0.2">
      <c r="A911" s="13"/>
      <c r="B911" s="15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</row>
    <row r="912" spans="1:19" ht="12.75" x14ac:dyDescent="0.2">
      <c r="A912" s="13"/>
      <c r="B912" s="15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</row>
    <row r="913" spans="1:19" ht="12.75" x14ac:dyDescent="0.2">
      <c r="A913" s="13"/>
      <c r="B913" s="15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</row>
    <row r="914" spans="1:19" ht="12.75" x14ac:dyDescent="0.2">
      <c r="A914" s="13"/>
      <c r="B914" s="15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</row>
    <row r="915" spans="1:19" ht="12.75" x14ac:dyDescent="0.2">
      <c r="A915" s="13"/>
      <c r="B915" s="15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</row>
    <row r="916" spans="1:19" ht="12.75" x14ac:dyDescent="0.2">
      <c r="A916" s="13"/>
      <c r="B916" s="15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</row>
    <row r="917" spans="1:19" ht="12.75" x14ac:dyDescent="0.2">
      <c r="A917" s="13"/>
      <c r="B917" s="15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</row>
    <row r="918" spans="1:19" ht="12.75" x14ac:dyDescent="0.2">
      <c r="A918" s="13"/>
      <c r="B918" s="15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</row>
    <row r="919" spans="1:19" ht="12.75" x14ac:dyDescent="0.2">
      <c r="A919" s="13"/>
      <c r="B919" s="15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</row>
    <row r="920" spans="1:19" ht="12.75" x14ac:dyDescent="0.2">
      <c r="A920" s="13"/>
      <c r="B920" s="15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</row>
    <row r="921" spans="1:19" ht="12.75" x14ac:dyDescent="0.2">
      <c r="A921" s="13"/>
      <c r="B921" s="15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</row>
    <row r="922" spans="1:19" ht="12.75" x14ac:dyDescent="0.2">
      <c r="A922" s="13"/>
      <c r="B922" s="15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I26" sqref="I26"/>
    </sheetView>
  </sheetViews>
  <sheetFormatPr defaultRowHeight="15" x14ac:dyDescent="0.25"/>
  <cols>
    <col min="1" max="1" width="16.85546875" bestFit="1" customWidth="1"/>
    <col min="8" max="8" width="9.140625" style="5"/>
  </cols>
  <sheetData>
    <row r="1" spans="1:8" s="4" customFormat="1" ht="15.75" x14ac:dyDescent="0.25">
      <c r="A1" s="6" t="s">
        <v>0</v>
      </c>
      <c r="B1" s="6" t="s">
        <v>1</v>
      </c>
      <c r="C1" s="7" t="s">
        <v>88</v>
      </c>
      <c r="D1" s="7" t="s">
        <v>89</v>
      </c>
      <c r="E1" s="7" t="s">
        <v>90</v>
      </c>
      <c r="F1" s="7" t="s">
        <v>91</v>
      </c>
      <c r="G1" s="8" t="s">
        <v>8</v>
      </c>
      <c r="H1" s="3" t="s">
        <v>4</v>
      </c>
    </row>
    <row r="2" spans="1:8" x14ac:dyDescent="0.25">
      <c r="A2" s="1">
        <v>58</v>
      </c>
      <c r="B2" s="2">
        <v>4</v>
      </c>
      <c r="C2" s="2">
        <v>25</v>
      </c>
      <c r="D2" s="2">
        <v>20</v>
      </c>
      <c r="E2" s="2">
        <v>21</v>
      </c>
      <c r="F2" s="2">
        <v>25</v>
      </c>
      <c r="G2" s="2">
        <v>183.33</v>
      </c>
      <c r="H2" s="5" t="s">
        <v>5</v>
      </c>
    </row>
    <row r="3" spans="1:8" x14ac:dyDescent="0.25">
      <c r="A3" s="1">
        <v>70</v>
      </c>
      <c r="B3" s="2">
        <v>4</v>
      </c>
      <c r="C3" s="2">
        <v>20</v>
      </c>
      <c r="D3" s="2">
        <v>24</v>
      </c>
      <c r="E3" s="2">
        <v>20</v>
      </c>
      <c r="F3" s="2">
        <v>25</v>
      </c>
      <c r="G3" s="2">
        <v>175.5</v>
      </c>
      <c r="H3" s="5" t="s">
        <v>6</v>
      </c>
    </row>
    <row r="4" spans="1:8" x14ac:dyDescent="0.25">
      <c r="A4" s="1">
        <v>90</v>
      </c>
      <c r="B4" s="2">
        <v>4</v>
      </c>
      <c r="C4" s="2">
        <v>21</v>
      </c>
      <c r="D4" s="2">
        <v>20</v>
      </c>
      <c r="E4" s="2">
        <v>16</v>
      </c>
      <c r="F4" s="2">
        <v>25</v>
      </c>
      <c r="G4" s="2">
        <v>173.17</v>
      </c>
      <c r="H4" s="5" t="s">
        <v>7</v>
      </c>
    </row>
    <row r="5" spans="1:8" x14ac:dyDescent="0.25">
      <c r="A5" s="1">
        <v>77</v>
      </c>
      <c r="B5" s="2">
        <v>4</v>
      </c>
      <c r="C5" s="2">
        <v>18</v>
      </c>
      <c r="D5" s="2">
        <v>24</v>
      </c>
      <c r="E5" s="2">
        <v>14</v>
      </c>
      <c r="F5" s="2">
        <v>25</v>
      </c>
      <c r="G5" s="2">
        <v>167.17</v>
      </c>
    </row>
    <row r="6" spans="1:8" x14ac:dyDescent="0.25">
      <c r="A6" s="1">
        <v>72</v>
      </c>
      <c r="B6" s="2">
        <v>4</v>
      </c>
      <c r="C6" s="2">
        <v>16</v>
      </c>
      <c r="D6" s="2">
        <v>20</v>
      </c>
      <c r="E6" s="2">
        <v>21</v>
      </c>
      <c r="F6" s="2">
        <v>25</v>
      </c>
      <c r="G6" s="2">
        <v>164.67</v>
      </c>
    </row>
    <row r="7" spans="1:8" x14ac:dyDescent="0.25">
      <c r="A7" s="1">
        <v>45</v>
      </c>
      <c r="B7" s="2">
        <v>4</v>
      </c>
      <c r="C7" s="2">
        <v>22</v>
      </c>
      <c r="D7" s="2">
        <v>25</v>
      </c>
      <c r="E7" s="2">
        <v>13</v>
      </c>
      <c r="F7" s="2">
        <v>25</v>
      </c>
      <c r="G7" s="2">
        <v>164</v>
      </c>
    </row>
    <row r="8" spans="1:8" x14ac:dyDescent="0.25">
      <c r="A8" s="1">
        <v>89</v>
      </c>
      <c r="B8" s="2">
        <v>4</v>
      </c>
      <c r="C8" s="2">
        <v>21</v>
      </c>
      <c r="D8" s="2">
        <v>20</v>
      </c>
      <c r="E8" s="2">
        <v>15</v>
      </c>
      <c r="F8" s="2">
        <v>25</v>
      </c>
      <c r="G8" s="2">
        <v>162.33000000000001</v>
      </c>
    </row>
    <row r="9" spans="1:8" x14ac:dyDescent="0.25">
      <c r="A9" s="1">
        <v>37</v>
      </c>
      <c r="B9" s="2">
        <v>4</v>
      </c>
      <c r="C9" s="2">
        <v>17</v>
      </c>
      <c r="D9" s="2">
        <v>24</v>
      </c>
      <c r="E9" s="2">
        <v>23</v>
      </c>
      <c r="F9" s="2">
        <v>25</v>
      </c>
      <c r="G9" s="2">
        <v>160.16999999999999</v>
      </c>
    </row>
    <row r="10" spans="1:8" x14ac:dyDescent="0.25">
      <c r="A10" s="1">
        <v>47</v>
      </c>
      <c r="B10" s="2">
        <v>4</v>
      </c>
      <c r="C10" s="2">
        <v>22</v>
      </c>
      <c r="D10" s="2">
        <v>25</v>
      </c>
      <c r="E10" s="2">
        <v>18</v>
      </c>
      <c r="F10" s="2">
        <v>25</v>
      </c>
      <c r="G10" s="2">
        <v>160</v>
      </c>
    </row>
    <row r="11" spans="1:8" x14ac:dyDescent="0.25">
      <c r="A11" s="1">
        <v>61</v>
      </c>
      <c r="B11" s="2">
        <v>4</v>
      </c>
      <c r="C11" s="2">
        <v>20</v>
      </c>
      <c r="D11" s="2">
        <v>20</v>
      </c>
      <c r="E11" s="2">
        <v>12</v>
      </c>
      <c r="F11" s="2">
        <v>25</v>
      </c>
      <c r="G11" s="2">
        <v>158.66999999999999</v>
      </c>
    </row>
    <row r="12" spans="1:8" x14ac:dyDescent="0.25">
      <c r="A12" s="1">
        <v>91</v>
      </c>
      <c r="B12" s="2">
        <v>4</v>
      </c>
      <c r="C12" s="2">
        <v>15</v>
      </c>
      <c r="D12" s="2">
        <v>20</v>
      </c>
      <c r="E12" s="2">
        <v>9</v>
      </c>
      <c r="F12" s="2">
        <v>25</v>
      </c>
      <c r="G12" s="2">
        <v>156.5</v>
      </c>
    </row>
    <row r="13" spans="1:8" x14ac:dyDescent="0.25">
      <c r="A13" s="1">
        <v>67</v>
      </c>
      <c r="B13" s="2">
        <v>4</v>
      </c>
      <c r="C13" s="2">
        <v>24</v>
      </c>
      <c r="D13" s="2">
        <v>20</v>
      </c>
      <c r="E13" s="2">
        <v>12</v>
      </c>
      <c r="F13" s="2">
        <v>25</v>
      </c>
      <c r="G13" s="2">
        <v>156.16999999999999</v>
      </c>
    </row>
    <row r="14" spans="1:8" x14ac:dyDescent="0.25">
      <c r="A14" s="1">
        <v>94</v>
      </c>
      <c r="B14" s="2">
        <v>4</v>
      </c>
      <c r="C14" s="2">
        <v>20</v>
      </c>
      <c r="D14" s="2">
        <v>20</v>
      </c>
      <c r="E14" s="2">
        <v>13</v>
      </c>
      <c r="F14" s="2">
        <v>25</v>
      </c>
      <c r="G14" s="2">
        <v>154.33000000000001</v>
      </c>
    </row>
    <row r="15" spans="1:8" x14ac:dyDescent="0.25">
      <c r="A15" s="1">
        <v>10</v>
      </c>
      <c r="B15" s="2">
        <v>4</v>
      </c>
      <c r="C15" s="2">
        <v>17</v>
      </c>
      <c r="D15" s="2">
        <v>20</v>
      </c>
      <c r="E15" s="2">
        <v>18</v>
      </c>
      <c r="F15" s="2">
        <v>25</v>
      </c>
      <c r="G15" s="2">
        <v>147.83000000000001</v>
      </c>
    </row>
    <row r="16" spans="1:8" x14ac:dyDescent="0.25">
      <c r="A16" s="1">
        <v>57</v>
      </c>
      <c r="B16" s="2">
        <v>4</v>
      </c>
      <c r="C16" s="2">
        <v>19</v>
      </c>
      <c r="D16" s="2">
        <v>20</v>
      </c>
      <c r="E16" s="2">
        <v>18</v>
      </c>
      <c r="F16" s="2">
        <v>25</v>
      </c>
      <c r="G16" s="2">
        <v>142.66999999999999</v>
      </c>
    </row>
    <row r="17" spans="1:8" x14ac:dyDescent="0.25">
      <c r="A17" s="1">
        <v>18</v>
      </c>
      <c r="B17" s="2">
        <v>4</v>
      </c>
      <c r="C17" s="2">
        <v>19</v>
      </c>
      <c r="D17" s="2">
        <v>20</v>
      </c>
      <c r="E17" s="2">
        <v>12</v>
      </c>
      <c r="F17" s="2">
        <v>25</v>
      </c>
      <c r="G17" s="2">
        <v>139.16999999999999</v>
      </c>
    </row>
    <row r="18" spans="1:8" x14ac:dyDescent="0.25">
      <c r="A18" s="1">
        <v>9</v>
      </c>
      <c r="B18" s="2">
        <v>4</v>
      </c>
      <c r="C18" s="2">
        <v>19</v>
      </c>
      <c r="D18" s="2">
        <v>20</v>
      </c>
      <c r="E18" s="2">
        <v>18</v>
      </c>
      <c r="F18" s="2">
        <v>20</v>
      </c>
      <c r="G18" s="2">
        <v>136.33000000000001</v>
      </c>
    </row>
    <row r="19" spans="1:8" x14ac:dyDescent="0.25">
      <c r="A19" s="1">
        <v>28</v>
      </c>
      <c r="B19" s="2">
        <v>4</v>
      </c>
      <c r="C19" s="2">
        <v>23</v>
      </c>
      <c r="D19" s="2">
        <v>25</v>
      </c>
      <c r="E19" s="2">
        <v>12</v>
      </c>
      <c r="F19" s="2">
        <v>23</v>
      </c>
      <c r="G19" s="2">
        <v>135</v>
      </c>
    </row>
    <row r="20" spans="1:8" x14ac:dyDescent="0.25">
      <c r="A20" s="1">
        <v>79</v>
      </c>
      <c r="B20" s="2">
        <v>4</v>
      </c>
      <c r="C20" s="2">
        <v>5</v>
      </c>
      <c r="D20" s="2">
        <v>20</v>
      </c>
      <c r="E20" s="2">
        <v>7</v>
      </c>
      <c r="F20" s="2">
        <v>25</v>
      </c>
      <c r="G20" s="2">
        <v>124.33</v>
      </c>
    </row>
    <row r="21" spans="1:8" x14ac:dyDescent="0.25">
      <c r="A21" s="1">
        <v>76</v>
      </c>
      <c r="B21" s="2">
        <v>4</v>
      </c>
      <c r="C21" s="2">
        <v>0</v>
      </c>
      <c r="D21" s="2">
        <v>20</v>
      </c>
      <c r="E21" s="2">
        <v>9</v>
      </c>
      <c r="F21" s="2">
        <v>25</v>
      </c>
      <c r="G21" s="2">
        <v>114.67</v>
      </c>
    </row>
    <row r="22" spans="1:8" x14ac:dyDescent="0.25">
      <c r="A22" s="1">
        <v>43</v>
      </c>
      <c r="B22" s="2">
        <v>4</v>
      </c>
      <c r="C22" s="2">
        <v>18</v>
      </c>
      <c r="D22" s="2">
        <v>20</v>
      </c>
      <c r="E22" s="2">
        <v>14</v>
      </c>
      <c r="F22" s="2">
        <v>0</v>
      </c>
      <c r="G22" s="2">
        <v>111.33</v>
      </c>
    </row>
    <row r="23" spans="1:8" x14ac:dyDescent="0.25">
      <c r="A23" s="1">
        <v>32</v>
      </c>
      <c r="B23" s="2">
        <v>4</v>
      </c>
      <c r="C23" s="2">
        <v>17</v>
      </c>
      <c r="D23" s="2">
        <v>5</v>
      </c>
      <c r="E23" s="2">
        <v>14</v>
      </c>
      <c r="F23" s="2">
        <v>25</v>
      </c>
      <c r="G23" s="2">
        <v>106.67</v>
      </c>
    </row>
    <row r="24" spans="1:8" x14ac:dyDescent="0.25">
      <c r="A24" s="1">
        <v>93</v>
      </c>
      <c r="B24" s="2">
        <v>4</v>
      </c>
      <c r="C24" s="2">
        <v>21</v>
      </c>
      <c r="D24" s="2">
        <v>25</v>
      </c>
      <c r="E24" s="2">
        <v>12</v>
      </c>
      <c r="F24" s="2">
        <v>0</v>
      </c>
      <c r="G24" s="2">
        <v>95.83</v>
      </c>
    </row>
    <row r="25" spans="1:8" x14ac:dyDescent="0.25">
      <c r="A25" s="1">
        <v>20</v>
      </c>
      <c r="B25" s="2">
        <v>4</v>
      </c>
      <c r="C25" s="2">
        <v>15</v>
      </c>
      <c r="D25" s="2">
        <v>20</v>
      </c>
      <c r="E25" s="2">
        <v>7</v>
      </c>
      <c r="F25" s="2">
        <v>0</v>
      </c>
      <c r="G25" s="2">
        <v>79</v>
      </c>
    </row>
    <row r="26" spans="1:8" x14ac:dyDescent="0.25">
      <c r="A26" s="1">
        <v>62</v>
      </c>
      <c r="B26" s="2">
        <v>4</v>
      </c>
      <c r="C26" s="2">
        <v>15</v>
      </c>
      <c r="D26" s="2">
        <v>20</v>
      </c>
      <c r="E26" s="2">
        <v>6</v>
      </c>
      <c r="F26" s="2">
        <v>0</v>
      </c>
      <c r="G26" s="2">
        <v>71.5</v>
      </c>
    </row>
    <row r="27" spans="1:8" ht="26.25" x14ac:dyDescent="0.25">
      <c r="A27" s="1" t="s">
        <v>3</v>
      </c>
      <c r="B27" s="2">
        <v>4</v>
      </c>
      <c r="C27" s="2">
        <v>0</v>
      </c>
      <c r="D27" s="2">
        <v>0</v>
      </c>
      <c r="E27" s="2">
        <v>9</v>
      </c>
      <c r="F27" s="2">
        <v>0</v>
      </c>
      <c r="G27" s="2">
        <v>22</v>
      </c>
    </row>
    <row r="28" spans="1:8" x14ac:dyDescent="0.25">
      <c r="A28" s="1">
        <v>41</v>
      </c>
      <c r="B28" s="2">
        <v>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</row>
    <row r="29" spans="1:8" x14ac:dyDescent="0.25">
      <c r="A29" s="1">
        <v>51</v>
      </c>
      <c r="B29" s="2">
        <v>4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</row>
    <row r="30" spans="1:8" x14ac:dyDescent="0.25">
      <c r="A30" s="10" t="str">
        <f ca="1">IFERROR(__xludf.DUMMYFUNCTION("""COMPUTED_VALUE"""),"57")</f>
        <v>57</v>
      </c>
      <c r="B30" s="11">
        <f ca="1">IFERROR(__xludf.DUMMYFUNCTION("""COMPUTED_VALUE"""),3)</f>
        <v>3</v>
      </c>
      <c r="C30" s="11">
        <f ca="1">IFERROR(__xludf.DUMMYFUNCTION("""COMPUTED_VALUE"""),25)</f>
        <v>25</v>
      </c>
      <c r="D30" s="11">
        <f ca="1">IFERROR(__xludf.DUMMYFUNCTION("""COMPUTED_VALUE"""),25)</f>
        <v>25</v>
      </c>
      <c r="E30" s="11">
        <f ca="1">IFERROR(__xludf.DUMMYFUNCTION("""COMPUTED_VALUE"""),20)</f>
        <v>20</v>
      </c>
      <c r="F30" s="11">
        <f ca="1">IFERROR(__xludf.DUMMYFUNCTION("""COMPUTED_VALUE"""),19)</f>
        <v>19</v>
      </c>
      <c r="G30" s="12">
        <f ca="1">IFERROR(__xludf.DUMMYFUNCTION("""COMPUTED_VALUE"""),177)</f>
        <v>177</v>
      </c>
      <c r="H30" s="5" t="s">
        <v>5</v>
      </c>
    </row>
    <row r="31" spans="1:8" x14ac:dyDescent="0.25">
      <c r="A31" s="10" t="str">
        <f ca="1">IFERROR(__xludf.DUMMYFUNCTION("""COMPUTED_VALUE"""),"51")</f>
        <v>51</v>
      </c>
      <c r="B31" s="11">
        <f ca="1">IFERROR(__xludf.DUMMYFUNCTION("""COMPUTED_VALUE"""),3)</f>
        <v>3</v>
      </c>
      <c r="C31" s="11">
        <f ca="1">IFERROR(__xludf.DUMMYFUNCTION("""COMPUTED_VALUE"""),24)</f>
        <v>24</v>
      </c>
      <c r="D31" s="11">
        <f ca="1">IFERROR(__xludf.DUMMYFUNCTION("""COMPUTED_VALUE"""),25)</f>
        <v>25</v>
      </c>
      <c r="E31" s="11">
        <f ca="1">IFERROR(__xludf.DUMMYFUNCTION("""COMPUTED_VALUE"""),24)</f>
        <v>24</v>
      </c>
      <c r="F31" s="11">
        <f ca="1">IFERROR(__xludf.DUMMYFUNCTION("""COMPUTED_VALUE"""),21.5)</f>
        <v>21.5</v>
      </c>
      <c r="G31" s="12">
        <f ca="1">IFERROR(__xludf.DUMMYFUNCTION("""COMPUTED_VALUE"""),173.5)</f>
        <v>173.5</v>
      </c>
      <c r="H31" s="5" t="s">
        <v>6</v>
      </c>
    </row>
    <row r="32" spans="1:8" x14ac:dyDescent="0.25">
      <c r="A32" s="10" t="str">
        <f ca="1">IFERROR(__xludf.DUMMYFUNCTION("""COMPUTED_VALUE"""),"41")</f>
        <v>41</v>
      </c>
      <c r="B32" s="11">
        <f ca="1">IFERROR(__xludf.DUMMYFUNCTION("""COMPUTED_VALUE"""),3)</f>
        <v>3</v>
      </c>
      <c r="C32" s="11">
        <f ca="1">IFERROR(__xludf.DUMMYFUNCTION("""COMPUTED_VALUE"""),21)</f>
        <v>21</v>
      </c>
      <c r="D32" s="11">
        <f ca="1">IFERROR(__xludf.DUMMYFUNCTION("""COMPUTED_VALUE"""),23)</f>
        <v>23</v>
      </c>
      <c r="E32" s="11">
        <f ca="1">IFERROR(__xludf.DUMMYFUNCTION("""COMPUTED_VALUE"""),23)</f>
        <v>23</v>
      </c>
      <c r="F32" s="11">
        <f ca="1">IFERROR(__xludf.DUMMYFUNCTION("""COMPUTED_VALUE"""),21)</f>
        <v>21</v>
      </c>
      <c r="G32" s="12">
        <f ca="1">IFERROR(__xludf.DUMMYFUNCTION("""COMPUTED_VALUE"""),160.166666666666)</f>
        <v>160.166666666666</v>
      </c>
      <c r="H32" s="5" t="s">
        <v>7</v>
      </c>
    </row>
    <row r="33" spans="1:8" x14ac:dyDescent="0.25">
      <c r="A33" s="10" t="str">
        <f ca="1">IFERROR(__xludf.DUMMYFUNCTION("""COMPUTED_VALUE"""),"58")</f>
        <v>58</v>
      </c>
      <c r="B33" s="11">
        <f ca="1">IFERROR(__xludf.DUMMYFUNCTION("""COMPUTED_VALUE"""),3)</f>
        <v>3</v>
      </c>
      <c r="C33" s="11">
        <f ca="1">IFERROR(__xludf.DUMMYFUNCTION("""COMPUTED_VALUE"""),25)</f>
        <v>25</v>
      </c>
      <c r="D33" s="11">
        <f ca="1">IFERROR(__xludf.DUMMYFUNCTION("""COMPUTED_VALUE"""),19)</f>
        <v>19</v>
      </c>
      <c r="E33" s="11">
        <f ca="1">IFERROR(__xludf.DUMMYFUNCTION("""COMPUTED_VALUE"""),22)</f>
        <v>22</v>
      </c>
      <c r="F33" s="11">
        <f ca="1">IFERROR(__xludf.DUMMYFUNCTION("""COMPUTED_VALUE"""),17.5)</f>
        <v>17.5</v>
      </c>
      <c r="G33" s="12">
        <f ca="1">IFERROR(__xludf.DUMMYFUNCTION("""COMPUTED_VALUE"""),160)</f>
        <v>160</v>
      </c>
      <c r="H33" s="5" t="s">
        <v>7</v>
      </c>
    </row>
    <row r="34" spans="1:8" x14ac:dyDescent="0.25">
      <c r="A34" s="10" t="str">
        <f ca="1">IFERROR(__xludf.DUMMYFUNCTION("""COMPUTED_VALUE"""),"32")</f>
        <v>32</v>
      </c>
      <c r="B34" s="11">
        <f ca="1">IFERROR(__xludf.DUMMYFUNCTION("""COMPUTED_VALUE"""),3)</f>
        <v>3</v>
      </c>
      <c r="C34" s="11">
        <f ca="1">IFERROR(__xludf.DUMMYFUNCTION("""COMPUTED_VALUE"""),22)</f>
        <v>22</v>
      </c>
      <c r="D34" s="11">
        <f ca="1">IFERROR(__xludf.DUMMYFUNCTION("""COMPUTED_VALUE"""),23)</f>
        <v>23</v>
      </c>
      <c r="E34" s="11">
        <f ca="1">IFERROR(__xludf.DUMMYFUNCTION("""COMPUTED_VALUE"""),22)</f>
        <v>22</v>
      </c>
      <c r="F34" s="11">
        <f ca="1">IFERROR(__xludf.DUMMYFUNCTION("""COMPUTED_VALUE"""),11.5)</f>
        <v>11.5</v>
      </c>
      <c r="G34" s="12">
        <f ca="1">IFERROR(__xludf.DUMMYFUNCTION("""COMPUTED_VALUE"""),155.166666666666)</f>
        <v>155.166666666666</v>
      </c>
      <c r="H34" s="9"/>
    </row>
    <row r="35" spans="1:8" x14ac:dyDescent="0.25">
      <c r="A35" s="10" t="str">
        <f ca="1">IFERROR(__xludf.DUMMYFUNCTION("""COMPUTED_VALUE"""),"48")</f>
        <v>48</v>
      </c>
      <c r="B35" s="11">
        <f ca="1">IFERROR(__xludf.DUMMYFUNCTION("""COMPUTED_VALUE"""),3)</f>
        <v>3</v>
      </c>
      <c r="C35" s="11">
        <f ca="1">IFERROR(__xludf.DUMMYFUNCTION("""COMPUTED_VALUE"""),25)</f>
        <v>25</v>
      </c>
      <c r="D35" s="11">
        <f ca="1">IFERROR(__xludf.DUMMYFUNCTION("""COMPUTED_VALUE"""),19)</f>
        <v>19</v>
      </c>
      <c r="E35" s="11">
        <f ca="1">IFERROR(__xludf.DUMMYFUNCTION("""COMPUTED_VALUE"""),17)</f>
        <v>17</v>
      </c>
      <c r="F35" s="11">
        <f ca="1">IFERROR(__xludf.DUMMYFUNCTION("""COMPUTED_VALUE"""),18)</f>
        <v>18</v>
      </c>
      <c r="G35" s="12">
        <f ca="1">IFERROR(__xludf.DUMMYFUNCTION("""COMPUTED_VALUE"""),153.666666666666)</f>
        <v>153.666666666666</v>
      </c>
      <c r="H35" s="9"/>
    </row>
    <row r="36" spans="1:8" x14ac:dyDescent="0.25">
      <c r="A36" s="10" t="str">
        <f ca="1">IFERROR(__xludf.DUMMYFUNCTION("""COMPUTED_VALUE"""),"37")</f>
        <v>37</v>
      </c>
      <c r="B36" s="11">
        <f ca="1">IFERROR(__xludf.DUMMYFUNCTION("""COMPUTED_VALUE"""),3)</f>
        <v>3</v>
      </c>
      <c r="C36" s="11">
        <f ca="1">IFERROR(__xludf.DUMMYFUNCTION("""COMPUTED_VALUE"""),23)</f>
        <v>23</v>
      </c>
      <c r="D36" s="11">
        <f ca="1">IFERROR(__xludf.DUMMYFUNCTION("""COMPUTED_VALUE"""),5)</f>
        <v>5</v>
      </c>
      <c r="E36" s="11">
        <f ca="1">IFERROR(__xludf.DUMMYFUNCTION("""COMPUTED_VALUE"""),22)</f>
        <v>22</v>
      </c>
      <c r="F36" s="11">
        <f ca="1">IFERROR(__xludf.DUMMYFUNCTION("""COMPUTED_VALUE"""),14.5)</f>
        <v>14.5</v>
      </c>
      <c r="G36" s="12">
        <f ca="1">IFERROR(__xludf.DUMMYFUNCTION("""COMPUTED_VALUE"""),140)</f>
        <v>140</v>
      </c>
      <c r="H36" s="9"/>
    </row>
    <row r="37" spans="1:8" x14ac:dyDescent="0.25">
      <c r="A37" s="10" t="str">
        <f ca="1">IFERROR(__xludf.DUMMYFUNCTION("""COMPUTED_VALUE"""),"38")</f>
        <v>38</v>
      </c>
      <c r="B37" s="11">
        <f ca="1">IFERROR(__xludf.DUMMYFUNCTION("""COMPUTED_VALUE"""),3)</f>
        <v>3</v>
      </c>
      <c r="C37" s="11">
        <f ca="1">IFERROR(__xludf.DUMMYFUNCTION("""COMPUTED_VALUE"""),21)</f>
        <v>21</v>
      </c>
      <c r="D37" s="11">
        <f ca="1">IFERROR(__xludf.DUMMYFUNCTION("""COMPUTED_VALUE"""),23)</f>
        <v>23</v>
      </c>
      <c r="E37" s="11">
        <f ca="1">IFERROR(__xludf.DUMMYFUNCTION("""COMPUTED_VALUE"""),17)</f>
        <v>17</v>
      </c>
      <c r="F37" s="11">
        <f ca="1">IFERROR(__xludf.DUMMYFUNCTION("""COMPUTED_VALUE"""),18)</f>
        <v>18</v>
      </c>
      <c r="G37" s="12">
        <f ca="1">IFERROR(__xludf.DUMMYFUNCTION("""COMPUTED_VALUE"""),138.166666666666)</f>
        <v>138.166666666666</v>
      </c>
      <c r="H37" s="9"/>
    </row>
    <row r="38" spans="1:8" x14ac:dyDescent="0.25">
      <c r="A38" s="10" t="str">
        <f ca="1">IFERROR(__xludf.DUMMYFUNCTION("""COMPUTED_VALUE"""),"43")</f>
        <v>43</v>
      </c>
      <c r="B38" s="11">
        <f ca="1">IFERROR(__xludf.DUMMYFUNCTION("""COMPUTED_VALUE"""),3)</f>
        <v>3</v>
      </c>
      <c r="C38" s="11">
        <f ca="1">IFERROR(__xludf.DUMMYFUNCTION("""COMPUTED_VALUE"""),17)</f>
        <v>17</v>
      </c>
      <c r="D38" s="11">
        <f ca="1">IFERROR(__xludf.DUMMYFUNCTION("""COMPUTED_VALUE"""),25)</f>
        <v>25</v>
      </c>
      <c r="E38" s="11">
        <f ca="1">IFERROR(__xludf.DUMMYFUNCTION("""COMPUTED_VALUE"""),18)</f>
        <v>18</v>
      </c>
      <c r="F38" s="11">
        <f ca="1">IFERROR(__xludf.DUMMYFUNCTION("""COMPUTED_VALUE"""),8.5)</f>
        <v>8.5</v>
      </c>
      <c r="G38" s="12">
        <f ca="1">IFERROR(__xludf.DUMMYFUNCTION("""COMPUTED_VALUE"""),135.166666666666)</f>
        <v>135.166666666666</v>
      </c>
      <c r="H38" s="9"/>
    </row>
    <row r="39" spans="1:8" x14ac:dyDescent="0.25">
      <c r="A39" s="10" t="str">
        <f ca="1">IFERROR(__xludf.DUMMYFUNCTION("""COMPUTED_VALUE"""),"47")</f>
        <v>47</v>
      </c>
      <c r="B39" s="11">
        <f ca="1">IFERROR(__xludf.DUMMYFUNCTION("""COMPUTED_VALUE"""),3)</f>
        <v>3</v>
      </c>
      <c r="C39" s="11">
        <f ca="1">IFERROR(__xludf.DUMMYFUNCTION("""COMPUTED_VALUE"""),22)</f>
        <v>22</v>
      </c>
      <c r="D39" s="11">
        <f ca="1">IFERROR(__xludf.DUMMYFUNCTION("""COMPUTED_VALUE"""),23)</f>
        <v>23</v>
      </c>
      <c r="E39" s="11">
        <f ca="1">IFERROR(__xludf.DUMMYFUNCTION("""COMPUTED_VALUE"""),18)</f>
        <v>18</v>
      </c>
      <c r="F39" s="11">
        <f ca="1">IFERROR(__xludf.DUMMYFUNCTION("""COMPUTED_VALUE"""),6)</f>
        <v>6</v>
      </c>
      <c r="G39" s="12">
        <f ca="1">IFERROR(__xludf.DUMMYFUNCTION("""COMPUTED_VALUE"""),125.666666666666)</f>
        <v>125.666666666666</v>
      </c>
      <c r="H39" s="9"/>
    </row>
    <row r="40" spans="1:8" x14ac:dyDescent="0.25">
      <c r="A40" s="10" t="str">
        <f ca="1">IFERROR(__xludf.DUMMYFUNCTION("""COMPUTED_VALUE"""),"67")</f>
        <v>67</v>
      </c>
      <c r="B40" s="11">
        <f ca="1">IFERROR(__xludf.DUMMYFUNCTION("""COMPUTED_VALUE"""),3)</f>
        <v>3</v>
      </c>
      <c r="C40" s="11">
        <f ca="1">IFERROR(__xludf.DUMMYFUNCTION("""COMPUTED_VALUE"""),24)</f>
        <v>24</v>
      </c>
      <c r="D40" s="11">
        <f ca="1">IFERROR(__xludf.DUMMYFUNCTION("""COMPUTED_VALUE"""),25)</f>
        <v>25</v>
      </c>
      <c r="E40" s="11">
        <f ca="1">IFERROR(__xludf.DUMMYFUNCTION("""COMPUTED_VALUE"""),5)</f>
        <v>5</v>
      </c>
      <c r="F40" s="11">
        <f ca="1">IFERROR(__xludf.DUMMYFUNCTION("""COMPUTED_VALUE"""),19)</f>
        <v>19</v>
      </c>
      <c r="G40" s="12">
        <f ca="1">IFERROR(__xludf.DUMMYFUNCTION("""COMPUTED_VALUE"""),124.833333333333)</f>
        <v>124.833333333333</v>
      </c>
      <c r="H40" s="9"/>
    </row>
    <row r="41" spans="1:8" x14ac:dyDescent="0.25">
      <c r="A41" s="10" t="str">
        <f ca="1">IFERROR(__xludf.DUMMYFUNCTION("""COMPUTED_VALUE"""),"70")</f>
        <v>70</v>
      </c>
      <c r="B41" s="11">
        <f ca="1">IFERROR(__xludf.DUMMYFUNCTION("""COMPUTED_VALUE"""),3)</f>
        <v>3</v>
      </c>
      <c r="C41" s="11">
        <f ca="1">IFERROR(__xludf.DUMMYFUNCTION("""COMPUTED_VALUE"""),19)</f>
        <v>19</v>
      </c>
      <c r="D41" s="11">
        <f ca="1">IFERROR(__xludf.DUMMYFUNCTION("""COMPUTED_VALUE"""),23)</f>
        <v>23</v>
      </c>
      <c r="E41" s="11">
        <f ca="1">IFERROR(__xludf.DUMMYFUNCTION("""COMPUTED_VALUE"""),0)</f>
        <v>0</v>
      </c>
      <c r="F41" s="11">
        <f ca="1">IFERROR(__xludf.DUMMYFUNCTION("""COMPUTED_VALUE"""),23)</f>
        <v>23</v>
      </c>
      <c r="G41" s="12">
        <f ca="1">IFERROR(__xludf.DUMMYFUNCTION("""COMPUTED_VALUE"""),119.166666666666)</f>
        <v>119.166666666666</v>
      </c>
      <c r="H41" s="9"/>
    </row>
    <row r="42" spans="1:8" x14ac:dyDescent="0.25">
      <c r="A42" s="10" t="str">
        <f ca="1">IFERROR(__xludf.DUMMYFUNCTION("""COMPUTED_VALUE"""),"90")</f>
        <v>90</v>
      </c>
      <c r="B42" s="11">
        <f ca="1">IFERROR(__xludf.DUMMYFUNCTION("""COMPUTED_VALUE"""),3)</f>
        <v>3</v>
      </c>
      <c r="C42" s="11">
        <f ca="1">IFERROR(__xludf.DUMMYFUNCTION("""COMPUTED_VALUE"""),20)</f>
        <v>20</v>
      </c>
      <c r="D42" s="11">
        <f ca="1">IFERROR(__xludf.DUMMYFUNCTION("""COMPUTED_VALUE"""),19)</f>
        <v>19</v>
      </c>
      <c r="E42" s="11">
        <f ca="1">IFERROR(__xludf.DUMMYFUNCTION("""COMPUTED_VALUE"""),0)</f>
        <v>0</v>
      </c>
      <c r="F42" s="11">
        <f ca="1">IFERROR(__xludf.DUMMYFUNCTION("""COMPUTED_VALUE"""),25)</f>
        <v>25</v>
      </c>
      <c r="G42" s="12">
        <f ca="1">IFERROR(__xludf.DUMMYFUNCTION("""COMPUTED_VALUE"""),115.666666666666)</f>
        <v>115.666666666666</v>
      </c>
      <c r="H42" s="9"/>
    </row>
    <row r="43" spans="1:8" x14ac:dyDescent="0.25">
      <c r="A43" s="10" t="str">
        <f ca="1">IFERROR(__xludf.DUMMYFUNCTION("""COMPUTED_VALUE"""),"77")</f>
        <v>77</v>
      </c>
      <c r="B43" s="11">
        <f ca="1">IFERROR(__xludf.DUMMYFUNCTION("""COMPUTED_VALUE"""),3)</f>
        <v>3</v>
      </c>
      <c r="C43" s="11">
        <f ca="1">IFERROR(__xludf.DUMMYFUNCTION("""COMPUTED_VALUE"""),23)</f>
        <v>23</v>
      </c>
      <c r="D43" s="11">
        <f ca="1">IFERROR(__xludf.DUMMYFUNCTION("""COMPUTED_VALUE"""),24)</f>
        <v>24</v>
      </c>
      <c r="E43" s="11">
        <f ca="1">IFERROR(__xludf.DUMMYFUNCTION("""COMPUTED_VALUE"""),0)</f>
        <v>0</v>
      </c>
      <c r="F43" s="11">
        <f ca="1">IFERROR(__xludf.DUMMYFUNCTION("""COMPUTED_VALUE"""),15)</f>
        <v>15</v>
      </c>
      <c r="G43" s="12">
        <f ca="1">IFERROR(__xludf.DUMMYFUNCTION("""COMPUTED_VALUE"""),115.166666666666)</f>
        <v>115.166666666666</v>
      </c>
      <c r="H43" s="9"/>
    </row>
    <row r="44" spans="1:8" x14ac:dyDescent="0.25">
      <c r="A44" s="10" t="str">
        <f ca="1">IFERROR(__xludf.DUMMYFUNCTION("""COMPUTED_VALUE"""),"10")</f>
        <v>10</v>
      </c>
      <c r="B44" s="11">
        <f ca="1">IFERROR(__xludf.DUMMYFUNCTION("""COMPUTED_VALUE"""),3)</f>
        <v>3</v>
      </c>
      <c r="C44" s="11">
        <f ca="1">IFERROR(__xludf.DUMMYFUNCTION("""COMPUTED_VALUE"""),22)</f>
        <v>22</v>
      </c>
      <c r="D44" s="11">
        <f ca="1">IFERROR(__xludf.DUMMYFUNCTION("""COMPUTED_VALUE"""),24)</f>
        <v>24</v>
      </c>
      <c r="E44" s="11">
        <f ca="1">IFERROR(__xludf.DUMMYFUNCTION("""COMPUTED_VALUE"""),5)</f>
        <v>5</v>
      </c>
      <c r="F44" s="11">
        <f ca="1">IFERROR(__xludf.DUMMYFUNCTION("""COMPUTED_VALUE"""),15)</f>
        <v>15</v>
      </c>
      <c r="G44" s="12">
        <f ca="1">IFERROR(__xludf.DUMMYFUNCTION("""COMPUTED_VALUE"""),113)</f>
        <v>113</v>
      </c>
      <c r="H44" s="9"/>
    </row>
    <row r="45" spans="1:8" x14ac:dyDescent="0.25">
      <c r="A45" s="10" t="str">
        <f ca="1">IFERROR(__xludf.DUMMYFUNCTION("""COMPUTED_VALUE"""),"20")</f>
        <v>20</v>
      </c>
      <c r="B45" s="11">
        <f ca="1">IFERROR(__xludf.DUMMYFUNCTION("""COMPUTED_VALUE"""),3)</f>
        <v>3</v>
      </c>
      <c r="C45" s="11">
        <f ca="1">IFERROR(__xludf.DUMMYFUNCTION("""COMPUTED_VALUE"""),0)</f>
        <v>0</v>
      </c>
      <c r="D45" s="11">
        <f ca="1">IFERROR(__xludf.DUMMYFUNCTION("""COMPUTED_VALUE"""),23)</f>
        <v>23</v>
      </c>
      <c r="E45" s="11">
        <f ca="1">IFERROR(__xludf.DUMMYFUNCTION("""COMPUTED_VALUE"""),25)</f>
        <v>25</v>
      </c>
      <c r="F45" s="11">
        <f ca="1">IFERROR(__xludf.DUMMYFUNCTION("""COMPUTED_VALUE"""),22.5)</f>
        <v>22.5</v>
      </c>
      <c r="G45" s="12">
        <f ca="1">IFERROR(__xludf.DUMMYFUNCTION("""COMPUTED_VALUE"""),112.666666666666)</f>
        <v>112.666666666666</v>
      </c>
      <c r="H45" s="9"/>
    </row>
    <row r="46" spans="1:8" x14ac:dyDescent="0.25">
      <c r="A46" s="10" t="str">
        <f ca="1">IFERROR(__xludf.DUMMYFUNCTION("""COMPUTED_VALUE"""),"93")</f>
        <v>93</v>
      </c>
      <c r="B46" s="11">
        <f ca="1">IFERROR(__xludf.DUMMYFUNCTION("""COMPUTED_VALUE"""),3)</f>
        <v>3</v>
      </c>
      <c r="C46" s="11">
        <f ca="1">IFERROR(__xludf.DUMMYFUNCTION("""COMPUTED_VALUE"""),22)</f>
        <v>22</v>
      </c>
      <c r="D46" s="11">
        <f ca="1">IFERROR(__xludf.DUMMYFUNCTION("""COMPUTED_VALUE"""),22)</f>
        <v>22</v>
      </c>
      <c r="E46" s="11">
        <f ca="1">IFERROR(__xludf.DUMMYFUNCTION("""COMPUTED_VALUE"""),5)</f>
        <v>5</v>
      </c>
      <c r="F46" s="11">
        <f ca="1">IFERROR(__xludf.DUMMYFUNCTION("""COMPUTED_VALUE"""),13)</f>
        <v>13</v>
      </c>
      <c r="G46" s="12">
        <f ca="1">IFERROR(__xludf.DUMMYFUNCTION("""COMPUTED_VALUE"""),112)</f>
        <v>112</v>
      </c>
      <c r="H46" s="9"/>
    </row>
    <row r="47" spans="1:8" x14ac:dyDescent="0.25">
      <c r="A47" s="10" t="str">
        <f ca="1">IFERROR(__xludf.DUMMYFUNCTION("""COMPUTED_VALUE"""),"91")</f>
        <v>91</v>
      </c>
      <c r="B47" s="11">
        <f ca="1">IFERROR(__xludf.DUMMYFUNCTION("""COMPUTED_VALUE"""),3)</f>
        <v>3</v>
      </c>
      <c r="C47" s="11">
        <f ca="1">IFERROR(__xludf.DUMMYFUNCTION("""COMPUTED_VALUE"""),25)</f>
        <v>25</v>
      </c>
      <c r="D47" s="11">
        <f ca="1">IFERROR(__xludf.DUMMYFUNCTION("""COMPUTED_VALUE"""),23)</f>
        <v>23</v>
      </c>
      <c r="E47" s="11">
        <f ca="1">IFERROR(__xludf.DUMMYFUNCTION("""COMPUTED_VALUE"""),5)</f>
        <v>5</v>
      </c>
      <c r="F47" s="11">
        <f ca="1">IFERROR(__xludf.DUMMYFUNCTION("""COMPUTED_VALUE"""),11)</f>
        <v>11</v>
      </c>
      <c r="G47" s="12">
        <f ca="1">IFERROR(__xludf.DUMMYFUNCTION("""COMPUTED_VALUE"""),107)</f>
        <v>107</v>
      </c>
      <c r="H47" s="9"/>
    </row>
    <row r="48" spans="1:8" x14ac:dyDescent="0.25">
      <c r="A48" s="10" t="str">
        <f ca="1">IFERROR(__xludf.DUMMYFUNCTION("""COMPUTED_VALUE"""),"76")</f>
        <v>76</v>
      </c>
      <c r="B48" s="11">
        <f ca="1">IFERROR(__xludf.DUMMYFUNCTION("""COMPUTED_VALUE"""),3)</f>
        <v>3</v>
      </c>
      <c r="C48" s="11">
        <f ca="1">IFERROR(__xludf.DUMMYFUNCTION("""COMPUTED_VALUE"""),19)</f>
        <v>19</v>
      </c>
      <c r="D48" s="11">
        <f ca="1">IFERROR(__xludf.DUMMYFUNCTION("""COMPUTED_VALUE"""),23)</f>
        <v>23</v>
      </c>
      <c r="E48" s="11">
        <f ca="1">IFERROR(__xludf.DUMMYFUNCTION("""COMPUTED_VALUE"""),5)</f>
        <v>5</v>
      </c>
      <c r="F48" s="11">
        <f ca="1">IFERROR(__xludf.DUMMYFUNCTION("""COMPUTED_VALUE"""),21)</f>
        <v>21</v>
      </c>
      <c r="G48" s="12">
        <f ca="1">IFERROR(__xludf.DUMMYFUNCTION("""COMPUTED_VALUE"""),106.333333333333)</f>
        <v>106.333333333333</v>
      </c>
      <c r="H48" s="9"/>
    </row>
    <row r="49" spans="1:8" x14ac:dyDescent="0.25">
      <c r="A49" s="10" t="str">
        <f ca="1">IFERROR(__xludf.DUMMYFUNCTION("""COMPUTED_VALUE"""),"72")</f>
        <v>72</v>
      </c>
      <c r="B49" s="11">
        <f ca="1">IFERROR(__xludf.DUMMYFUNCTION("""COMPUTED_VALUE"""),3)</f>
        <v>3</v>
      </c>
      <c r="C49" s="11">
        <f ca="1">IFERROR(__xludf.DUMMYFUNCTION("""COMPUTED_VALUE"""),23)</f>
        <v>23</v>
      </c>
      <c r="D49" s="11">
        <f ca="1">IFERROR(__xludf.DUMMYFUNCTION("""COMPUTED_VALUE"""),18)</f>
        <v>18</v>
      </c>
      <c r="E49" s="11">
        <f ca="1">IFERROR(__xludf.DUMMYFUNCTION("""COMPUTED_VALUE"""),5)</f>
        <v>5</v>
      </c>
      <c r="F49" s="11">
        <f ca="1">IFERROR(__xludf.DUMMYFUNCTION("""COMPUTED_VALUE"""),20)</f>
        <v>20</v>
      </c>
      <c r="G49" s="12">
        <f ca="1">IFERROR(__xludf.DUMMYFUNCTION("""COMPUTED_VALUE"""),101.666666666666)</f>
        <v>101.666666666666</v>
      </c>
      <c r="H49" s="9"/>
    </row>
    <row r="50" spans="1:8" x14ac:dyDescent="0.25">
      <c r="A50" s="10" t="str">
        <f ca="1">IFERROR(__xludf.DUMMYFUNCTION("""COMPUTED_VALUE"""),"79")</f>
        <v>79</v>
      </c>
      <c r="B50" s="11">
        <f ca="1">IFERROR(__xludf.DUMMYFUNCTION("""COMPUTED_VALUE"""),3)</f>
        <v>3</v>
      </c>
      <c r="C50" s="11">
        <f ca="1">IFERROR(__xludf.DUMMYFUNCTION("""COMPUTED_VALUE"""),17)</f>
        <v>17</v>
      </c>
      <c r="D50" s="11">
        <f ca="1">IFERROR(__xludf.DUMMYFUNCTION("""COMPUTED_VALUE"""),15)</f>
        <v>15</v>
      </c>
      <c r="E50" s="11">
        <f ca="1">IFERROR(__xludf.DUMMYFUNCTION("""COMPUTED_VALUE"""),5)</f>
        <v>5</v>
      </c>
      <c r="F50" s="11">
        <f ca="1">IFERROR(__xludf.DUMMYFUNCTION("""COMPUTED_VALUE"""),11)</f>
        <v>11</v>
      </c>
      <c r="G50" s="12">
        <f ca="1">IFERROR(__xludf.DUMMYFUNCTION("""COMPUTED_VALUE"""),84)</f>
        <v>84</v>
      </c>
      <c r="H50" s="9"/>
    </row>
    <row r="51" spans="1:8" x14ac:dyDescent="0.25">
      <c r="A51" s="10" t="str">
        <f ca="1">IFERROR(__xludf.DUMMYFUNCTION("""COMPUTED_VALUE"""),"МБУ «Школа им.С.П.Королева»")</f>
        <v>МБУ «Школа им.С.П.Королева»</v>
      </c>
      <c r="B51" s="11">
        <f ca="1">IFERROR(__xludf.DUMMYFUNCTION("""COMPUTED_VALUE"""),3)</f>
        <v>3</v>
      </c>
      <c r="C51" s="11">
        <f ca="1">IFERROR(__xludf.DUMMYFUNCTION("""COMPUTED_VALUE"""),24)</f>
        <v>24</v>
      </c>
      <c r="D51" s="11">
        <f ca="1">IFERROR(__xludf.DUMMYFUNCTION("""COMPUTED_VALUE"""),22)</f>
        <v>22</v>
      </c>
      <c r="E51" s="11">
        <f ca="1">IFERROR(__xludf.DUMMYFUNCTION("""COMPUTED_VALUE"""),5)</f>
        <v>5</v>
      </c>
      <c r="F51" s="11">
        <f ca="1">IFERROR(__xludf.DUMMYFUNCTION("""COMPUTED_VALUE"""),0)</f>
        <v>0</v>
      </c>
      <c r="G51" s="12">
        <f ca="1">IFERROR(__xludf.DUMMYFUNCTION("""COMPUTED_VALUE"""),83.8333333333333)</f>
        <v>83.8333333333333</v>
      </c>
      <c r="H51" s="9"/>
    </row>
    <row r="52" spans="1:8" x14ac:dyDescent="0.25">
      <c r="A52" s="10" t="str">
        <f ca="1">IFERROR(__xludf.DUMMYFUNCTION("""COMPUTED_VALUE"""),"18")</f>
        <v>18</v>
      </c>
      <c r="B52" s="11">
        <f ca="1">IFERROR(__xludf.DUMMYFUNCTION("""COMPUTED_VALUE"""),3)</f>
        <v>3</v>
      </c>
      <c r="C52" s="11">
        <f ca="1">IFERROR(__xludf.DUMMYFUNCTION("""COMPUTED_VALUE"""),18)</f>
        <v>18</v>
      </c>
      <c r="D52" s="11">
        <f ca="1">IFERROR(__xludf.DUMMYFUNCTION("""COMPUTED_VALUE"""),23)</f>
        <v>23</v>
      </c>
      <c r="E52" s="11">
        <f ca="1">IFERROR(__xludf.DUMMYFUNCTION("""COMPUTED_VALUE"""),0)</f>
        <v>0</v>
      </c>
      <c r="F52" s="11">
        <f ca="1">IFERROR(__xludf.DUMMYFUNCTION("""COMPUTED_VALUE"""),0)</f>
        <v>0</v>
      </c>
      <c r="G52" s="12">
        <f ca="1">IFERROR(__xludf.DUMMYFUNCTION("""COMPUTED_VALUE"""),80)</f>
        <v>80</v>
      </c>
      <c r="H52" s="9"/>
    </row>
    <row r="53" spans="1:8" x14ac:dyDescent="0.25">
      <c r="A53" s="10" t="str">
        <f ca="1">IFERROR(__xludf.DUMMYFUNCTION("""COMPUTED_VALUE"""),"62")</f>
        <v>62</v>
      </c>
      <c r="B53" s="11">
        <f ca="1">IFERROR(__xludf.DUMMYFUNCTION("""COMPUTED_VALUE"""),3)</f>
        <v>3</v>
      </c>
      <c r="C53" s="11">
        <f ca="1">IFERROR(__xludf.DUMMYFUNCTION("""COMPUTED_VALUE"""),21)</f>
        <v>21</v>
      </c>
      <c r="D53" s="11">
        <f ca="1">IFERROR(__xludf.DUMMYFUNCTION("""COMPUTED_VALUE"""),8)</f>
        <v>8</v>
      </c>
      <c r="E53" s="11">
        <f ca="1">IFERROR(__xludf.DUMMYFUNCTION("""COMPUTED_VALUE"""),0)</f>
        <v>0</v>
      </c>
      <c r="F53" s="11">
        <f ca="1">IFERROR(__xludf.DUMMYFUNCTION("""COMPUTED_VALUE"""),5)</f>
        <v>5</v>
      </c>
      <c r="G53" s="12">
        <f ca="1">IFERROR(__xludf.DUMMYFUNCTION("""COMPUTED_VALUE"""),62.6666666666666)</f>
        <v>62.6666666666666</v>
      </c>
      <c r="H53" s="9"/>
    </row>
    <row r="54" spans="1:8" x14ac:dyDescent="0.25">
      <c r="A54" s="10" t="str">
        <f ca="1">IFERROR(__xludf.DUMMYFUNCTION("""COMPUTED_VALUE"""),"11")</f>
        <v>11</v>
      </c>
      <c r="B54" s="11">
        <f ca="1">IFERROR(__xludf.DUMMYFUNCTION("""COMPUTED_VALUE"""),3)</f>
        <v>3</v>
      </c>
      <c r="C54" s="11">
        <f ca="1">IFERROR(__xludf.DUMMYFUNCTION("""COMPUTED_VALUE"""),21)</f>
        <v>21</v>
      </c>
      <c r="D54" s="11">
        <f ca="1">IFERROR(__xludf.DUMMYFUNCTION("""COMPUTED_VALUE"""),15)</f>
        <v>15</v>
      </c>
      <c r="E54" s="11">
        <f ca="1">IFERROR(__xludf.DUMMYFUNCTION("""COMPUTED_VALUE"""),0)</f>
        <v>0</v>
      </c>
      <c r="F54" s="11">
        <f ca="1">IFERROR(__xludf.DUMMYFUNCTION("""COMPUTED_VALUE"""),0)</f>
        <v>0</v>
      </c>
      <c r="G54" s="12">
        <f ca="1">IFERROR(__xludf.DUMMYFUNCTION("""COMPUTED_VALUE"""),54.5)</f>
        <v>54.5</v>
      </c>
      <c r="H54" s="9"/>
    </row>
    <row r="55" spans="1:8" x14ac:dyDescent="0.25">
      <c r="A55" s="10" t="str">
        <f ca="1">IFERROR(__xludf.DUMMYFUNCTION("""COMPUTED_VALUE"""),"25")</f>
        <v>25</v>
      </c>
      <c r="B55" s="11">
        <f ca="1">IFERROR(__xludf.DUMMYFUNCTION("""COMPUTED_VALUE"""),3)</f>
        <v>3</v>
      </c>
      <c r="C55" s="11">
        <f ca="1">IFERROR(__xludf.DUMMYFUNCTION("""COMPUTED_VALUE"""),0)</f>
        <v>0</v>
      </c>
      <c r="D55" s="11">
        <f ca="1">IFERROR(__xludf.DUMMYFUNCTION("""COMPUTED_VALUE"""),24)</f>
        <v>24</v>
      </c>
      <c r="E55" s="11">
        <f ca="1">IFERROR(__xludf.DUMMYFUNCTION("""COMPUTED_VALUE"""),5)</f>
        <v>5</v>
      </c>
      <c r="F55" s="11">
        <f ca="1">IFERROR(__xludf.DUMMYFUNCTION("""COMPUTED_VALUE"""),0)</f>
        <v>0</v>
      </c>
      <c r="G55" s="12">
        <f ca="1">IFERROR(__xludf.DUMMYFUNCTION("""COMPUTED_VALUE"""),50.6666666666666)</f>
        <v>50.6666666666666</v>
      </c>
      <c r="H55" s="9"/>
    </row>
    <row r="56" spans="1:8" x14ac:dyDescent="0.25">
      <c r="A56" s="10" t="str">
        <f ca="1">IFERROR(__xludf.DUMMYFUNCTION("""COMPUTED_VALUE"""),"89")</f>
        <v>89</v>
      </c>
      <c r="B56" s="11">
        <f ca="1">IFERROR(__xludf.DUMMYFUNCTION("""COMPUTED_VALUE"""),3)</f>
        <v>3</v>
      </c>
      <c r="C56" s="11">
        <f ca="1">IFERROR(__xludf.DUMMYFUNCTION("""COMPUTED_VALUE"""),0)</f>
        <v>0</v>
      </c>
      <c r="D56" s="11">
        <f ca="1">IFERROR(__xludf.DUMMYFUNCTION("""COMPUTED_VALUE"""),0)</f>
        <v>0</v>
      </c>
      <c r="E56" s="11">
        <f ca="1">IFERROR(__xludf.DUMMYFUNCTION("""COMPUTED_VALUE"""),0)</f>
        <v>0</v>
      </c>
      <c r="F56" s="11">
        <f ca="1">IFERROR(__xludf.DUMMYFUNCTION("""COMPUTED_VALUE"""),0)</f>
        <v>0</v>
      </c>
      <c r="G56" s="12">
        <f ca="1">IFERROR(__xludf.DUMMYFUNCTION("""COMPUTED_VALUE"""),0)</f>
        <v>0</v>
      </c>
      <c r="H5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Индив_Рейтинг</vt:lpstr>
      <vt:lpstr>Командный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catrin</dc:creator>
  <cp:lastModifiedBy>Irina</cp:lastModifiedBy>
  <dcterms:created xsi:type="dcterms:W3CDTF">2021-04-12T04:53:21Z</dcterms:created>
  <dcterms:modified xsi:type="dcterms:W3CDTF">2021-04-22T06:36:08Z</dcterms:modified>
</cp:coreProperties>
</file>