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 activeTab="1"/>
  </bookViews>
  <sheets>
    <sheet name="Индивидуальный" sheetId="1" r:id="rId1"/>
    <sheet name="Командный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A54" i="2"/>
  <c r="C52" i="2"/>
  <c r="B51" i="2"/>
  <c r="A50" i="2"/>
  <c r="C48" i="2"/>
  <c r="B47" i="2"/>
  <c r="A46" i="2"/>
  <c r="C44" i="2"/>
  <c r="B43" i="2"/>
  <c r="A42" i="2"/>
  <c r="C40" i="2"/>
  <c r="B39" i="2"/>
  <c r="A38" i="2"/>
  <c r="C36" i="2"/>
  <c r="B35" i="2"/>
  <c r="A34" i="2"/>
  <c r="C32" i="2"/>
  <c r="A55" i="2"/>
  <c r="C53" i="2"/>
  <c r="B52" i="2"/>
  <c r="A51" i="2"/>
  <c r="C49" i="2"/>
  <c r="B48" i="2"/>
  <c r="A47" i="2"/>
  <c r="C45" i="2"/>
  <c r="B44" i="2"/>
  <c r="A43" i="2"/>
  <c r="C41" i="2"/>
  <c r="B40" i="2"/>
  <c r="A39" i="2"/>
  <c r="C37" i="2"/>
  <c r="B36" i="2"/>
  <c r="A35" i="2"/>
  <c r="C33" i="2"/>
  <c r="B32" i="2"/>
  <c r="C54" i="2"/>
  <c r="B53" i="2"/>
  <c r="A52" i="2"/>
  <c r="C50" i="2"/>
  <c r="B49" i="2"/>
  <c r="A48" i="2"/>
  <c r="C46" i="2"/>
  <c r="B45" i="2"/>
  <c r="A44" i="2"/>
  <c r="C42" i="2"/>
  <c r="B41" i="2"/>
  <c r="A40" i="2"/>
  <c r="C38" i="2"/>
  <c r="B37" i="2"/>
  <c r="A36" i="2"/>
  <c r="C34" i="2"/>
  <c r="B33" i="2"/>
  <c r="A32" i="2"/>
  <c r="C55" i="2"/>
  <c r="B54" i="2"/>
  <c r="A53" i="2"/>
  <c r="C51" i="2"/>
  <c r="B50" i="2"/>
  <c r="A49" i="2"/>
  <c r="C47" i="2"/>
  <c r="B46" i="2"/>
  <c r="A45" i="2"/>
  <c r="C43" i="2"/>
  <c r="B42" i="2"/>
  <c r="A41" i="2"/>
  <c r="C39" i="2"/>
  <c r="B38" i="2"/>
  <c r="A37" i="2"/>
  <c r="C35" i="2"/>
  <c r="B34" i="2"/>
  <c r="A33" i="2"/>
  <c r="C28" i="2"/>
  <c r="B27" i="2"/>
  <c r="A26" i="2"/>
  <c r="C24" i="2"/>
  <c r="B23" i="2"/>
  <c r="A22" i="2"/>
  <c r="C20" i="2"/>
  <c r="B19" i="2"/>
  <c r="A18" i="2"/>
  <c r="C16" i="2"/>
  <c r="B15" i="2"/>
  <c r="A14" i="2"/>
  <c r="C12" i="2"/>
  <c r="B11" i="2"/>
  <c r="A10" i="2"/>
  <c r="C8" i="2"/>
  <c r="B7" i="2"/>
  <c r="A6" i="2"/>
  <c r="B28" i="2"/>
  <c r="A27" i="2"/>
  <c r="C25" i="2"/>
  <c r="B24" i="2"/>
  <c r="A23" i="2"/>
  <c r="C21" i="2"/>
  <c r="B20" i="2"/>
  <c r="A19" i="2"/>
  <c r="C17" i="2"/>
  <c r="B16" i="2"/>
  <c r="A15" i="2"/>
  <c r="C13" i="2"/>
  <c r="B12" i="2"/>
  <c r="A11" i="2"/>
  <c r="C9" i="2"/>
  <c r="B8" i="2"/>
  <c r="A7" i="2"/>
  <c r="C5" i="2"/>
  <c r="A28" i="2"/>
  <c r="C26" i="2"/>
  <c r="B25" i="2"/>
  <c r="A24" i="2"/>
  <c r="C22" i="2"/>
  <c r="B21" i="2"/>
  <c r="A20" i="2"/>
  <c r="C18" i="2"/>
  <c r="B17" i="2"/>
  <c r="A16" i="2"/>
  <c r="C14" i="2"/>
  <c r="B13" i="2"/>
  <c r="A12" i="2"/>
  <c r="C10" i="2"/>
  <c r="B9" i="2"/>
  <c r="A8" i="2"/>
  <c r="C6" i="2"/>
  <c r="B5" i="2"/>
  <c r="C27" i="2"/>
  <c r="B26" i="2"/>
  <c r="A25" i="2"/>
  <c r="C23" i="2"/>
  <c r="B22" i="2"/>
  <c r="A21" i="2"/>
  <c r="C19" i="2"/>
  <c r="B18" i="2"/>
  <c r="A17" i="2"/>
  <c r="C15" i="2"/>
  <c r="B14" i="2"/>
  <c r="A13" i="2"/>
  <c r="C11" i="2"/>
  <c r="B10" i="2"/>
  <c r="A9" i="2"/>
  <c r="C7" i="2"/>
  <c r="B6" i="2"/>
  <c r="A5" i="2"/>
  <c r="C31" i="2"/>
  <c r="B156" i="1"/>
  <c r="C161" i="1"/>
  <c r="D164" i="1"/>
  <c r="B142" i="1"/>
  <c r="C134" i="1"/>
  <c r="D133" i="1"/>
  <c r="B111" i="1"/>
  <c r="C120" i="1"/>
  <c r="D123" i="1"/>
  <c r="B101" i="1"/>
  <c r="C114" i="1"/>
  <c r="D113" i="1"/>
  <c r="B91" i="1"/>
  <c r="C100" i="1"/>
  <c r="D86" i="1"/>
  <c r="B64" i="1"/>
  <c r="C85" i="1"/>
  <c r="D88" i="1"/>
  <c r="B66" i="1"/>
  <c r="C75" i="1"/>
  <c r="C151" i="1"/>
  <c r="D26" i="1"/>
  <c r="B14" i="1"/>
  <c r="B129" i="1"/>
  <c r="B27" i="1"/>
  <c r="B17" i="1"/>
  <c r="D11" i="1"/>
  <c r="D44" i="1"/>
  <c r="D103" i="1"/>
  <c r="B28" i="1"/>
  <c r="B18" i="1"/>
  <c r="D98" i="1"/>
  <c r="B76" i="1"/>
  <c r="C81" i="1"/>
  <c r="D84" i="1"/>
  <c r="B62" i="1"/>
  <c r="C54" i="1"/>
  <c r="D53" i="1"/>
  <c r="C3" i="2"/>
  <c r="B154" i="1"/>
  <c r="C163" i="1"/>
  <c r="C2" i="2"/>
  <c r="B148" i="1"/>
  <c r="C153" i="1"/>
  <c r="D156" i="1"/>
  <c r="B70" i="1"/>
  <c r="C62" i="1"/>
  <c r="D77" i="1"/>
  <c r="B55" i="1"/>
  <c r="C64" i="1"/>
  <c r="D67" i="1"/>
  <c r="C74" i="1"/>
  <c r="D73" i="1"/>
  <c r="B51" i="1"/>
  <c r="C60" i="1"/>
  <c r="C166" i="1"/>
  <c r="D165" i="1"/>
  <c r="B143" i="1"/>
  <c r="C152" i="1"/>
  <c r="D155" i="1"/>
  <c r="B133" i="1"/>
  <c r="C146" i="1"/>
  <c r="D145" i="1"/>
  <c r="B123" i="1"/>
  <c r="C132" i="1"/>
  <c r="D118" i="1"/>
  <c r="B96" i="1"/>
  <c r="C117" i="1"/>
  <c r="D120" i="1"/>
  <c r="B98" i="1"/>
  <c r="C107" i="1"/>
  <c r="D95" i="1"/>
  <c r="B24" i="1"/>
  <c r="C50" i="1"/>
  <c r="C79" i="1"/>
  <c r="B40" i="1"/>
  <c r="C6" i="1"/>
  <c r="B57" i="1"/>
  <c r="D17" i="1"/>
  <c r="B2" i="2"/>
  <c r="D46" i="1"/>
  <c r="C7" i="1"/>
  <c r="D130" i="1"/>
  <c r="B108" i="1"/>
  <c r="C113" i="1"/>
  <c r="D116" i="1"/>
  <c r="B94" i="1"/>
  <c r="C86" i="1"/>
  <c r="D85" i="1"/>
  <c r="B63" i="1"/>
  <c r="C72" i="1"/>
  <c r="D75" i="1"/>
  <c r="B53" i="1"/>
  <c r="C66" i="1"/>
  <c r="D65" i="1"/>
  <c r="C42" i="1"/>
  <c r="B102" i="1"/>
  <c r="C94" i="1"/>
  <c r="D109" i="1"/>
  <c r="B87" i="1"/>
  <c r="C96" i="1"/>
  <c r="D99" i="1"/>
  <c r="C55" i="1"/>
  <c r="C26" i="1"/>
  <c r="D21" i="1"/>
  <c r="C5" i="1"/>
  <c r="C127" i="1"/>
  <c r="C51" i="1"/>
  <c r="B30" i="1"/>
  <c r="D27" i="1"/>
  <c r="B34" i="1"/>
  <c r="D25" i="1"/>
  <c r="C103" i="1"/>
  <c r="B3" i="1"/>
  <c r="D127" i="1"/>
  <c r="C3" i="1"/>
  <c r="C16" i="1"/>
  <c r="B89" i="1"/>
  <c r="B13" i="1"/>
  <c r="C23" i="1"/>
  <c r="D39" i="1"/>
  <c r="B43" i="1"/>
  <c r="B113" i="1"/>
  <c r="C119" i="1"/>
  <c r="D71" i="1"/>
  <c r="D114" i="1"/>
  <c r="B92" i="1"/>
  <c r="C97" i="1"/>
  <c r="D100" i="1"/>
  <c r="B78" i="1"/>
  <c r="C70" i="1"/>
  <c r="D69" i="1"/>
  <c r="C48" i="1"/>
  <c r="C56" i="1"/>
  <c r="D59" i="1"/>
  <c r="D35" i="1"/>
  <c r="B164" i="1"/>
  <c r="D49" i="1"/>
  <c r="C30" i="2"/>
  <c r="B150" i="1"/>
  <c r="C142" i="1"/>
  <c r="D157" i="1"/>
  <c r="B135" i="1"/>
  <c r="C144" i="1"/>
  <c r="D147" i="1"/>
  <c r="B125" i="1"/>
  <c r="B137" i="1"/>
  <c r="C4" i="1"/>
  <c r="C10" i="1"/>
  <c r="D15" i="1"/>
  <c r="D5" i="1"/>
  <c r="D143" i="1"/>
  <c r="B32" i="1"/>
  <c r="B22" i="1"/>
  <c r="C95" i="1"/>
  <c r="D40" i="1"/>
  <c r="C30" i="1"/>
  <c r="C154" i="1"/>
  <c r="D153" i="1"/>
  <c r="B131" i="1"/>
  <c r="C140" i="1"/>
  <c r="D126" i="1"/>
  <c r="B104" i="1"/>
  <c r="C109" i="1"/>
  <c r="D112" i="1"/>
  <c r="B90" i="1"/>
  <c r="C99" i="1"/>
  <c r="D106" i="1"/>
  <c r="B84" i="1"/>
  <c r="C89" i="1"/>
  <c r="D92" i="1"/>
  <c r="D134" i="1"/>
  <c r="B112" i="1"/>
  <c r="C133" i="1"/>
  <c r="D136" i="1"/>
  <c r="B114" i="1"/>
  <c r="D146" i="1"/>
  <c r="B124" i="1"/>
  <c r="C129" i="1"/>
  <c r="D132" i="1"/>
  <c r="B110" i="1"/>
  <c r="C102" i="1"/>
  <c r="D101" i="1"/>
  <c r="B79" i="1"/>
  <c r="C88" i="1"/>
  <c r="D91" i="1"/>
  <c r="B69" i="1"/>
  <c r="C82" i="1"/>
  <c r="D81" i="1"/>
  <c r="B59" i="1"/>
  <c r="C68" i="1"/>
  <c r="D54" i="1"/>
  <c r="C52" i="1"/>
  <c r="C53" i="1"/>
  <c r="D56" i="1"/>
  <c r="D32" i="1"/>
  <c r="B157" i="1"/>
  <c r="C87" i="1"/>
  <c r="C36" i="1"/>
  <c r="C43" i="1"/>
  <c r="B65" i="1"/>
  <c r="C41" i="1"/>
  <c r="B12" i="1"/>
  <c r="C21" i="1"/>
  <c r="C11" i="1"/>
  <c r="C159" i="1"/>
  <c r="D30" i="1"/>
  <c r="D4" i="1"/>
  <c r="D66" i="1"/>
  <c r="D43" i="1"/>
  <c r="B163" i="1"/>
  <c r="D52" i="1"/>
  <c r="D158" i="1"/>
  <c r="B136" i="1"/>
  <c r="C141" i="1"/>
  <c r="D144" i="1"/>
  <c r="B122" i="1"/>
  <c r="C131" i="1"/>
  <c r="D138" i="1"/>
  <c r="B116" i="1"/>
  <c r="C121" i="1"/>
  <c r="D124" i="1"/>
  <c r="D166" i="1"/>
  <c r="B144" i="1"/>
  <c r="C165" i="1"/>
  <c r="B4" i="2"/>
  <c r="B146" i="1"/>
  <c r="C155" i="1"/>
  <c r="C29" i="1"/>
  <c r="D55" i="1"/>
  <c r="D12" i="1"/>
  <c r="B39" i="1"/>
  <c r="D7" i="1"/>
  <c r="C91" i="1"/>
  <c r="B161" i="1"/>
  <c r="B44" i="1"/>
  <c r="B134" i="1"/>
  <c r="D119" i="1"/>
  <c r="C28" i="1"/>
  <c r="C45" i="1"/>
  <c r="B105" i="1"/>
  <c r="B37" i="1"/>
  <c r="C31" i="1"/>
  <c r="B16" i="1"/>
  <c r="C63" i="1"/>
  <c r="C14" i="1"/>
  <c r="C106" i="1"/>
  <c r="D105" i="1"/>
  <c r="B83" i="1"/>
  <c r="C92" i="1"/>
  <c r="D78" i="1"/>
  <c r="B56" i="1"/>
  <c r="C61" i="1"/>
  <c r="D64" i="1"/>
  <c r="B41" i="1"/>
  <c r="B165" i="1"/>
  <c r="D58" i="1"/>
  <c r="C29" i="2"/>
  <c r="B155" i="1"/>
  <c r="C164" i="1"/>
  <c r="D150" i="1"/>
  <c r="B128" i="1"/>
  <c r="C149" i="1"/>
  <c r="D152" i="1"/>
  <c r="B130" i="1"/>
  <c r="C139" i="1"/>
  <c r="D159" i="1"/>
  <c r="C13" i="1"/>
  <c r="C19" i="1"/>
  <c r="C143" i="1"/>
  <c r="C32" i="1"/>
  <c r="C38" i="1"/>
  <c r="B121" i="1"/>
  <c r="B23" i="1"/>
  <c r="B29" i="1"/>
  <c r="C33" i="1"/>
  <c r="C39" i="1"/>
  <c r="D162" i="1"/>
  <c r="B140" i="1"/>
  <c r="C145" i="1"/>
  <c r="D148" i="1"/>
  <c r="B126" i="1"/>
  <c r="C118" i="1"/>
  <c r="D117" i="1"/>
  <c r="B95" i="1"/>
  <c r="C104" i="1"/>
  <c r="D107" i="1"/>
  <c r="B85" i="1"/>
  <c r="C98" i="1"/>
  <c r="D97" i="1"/>
  <c r="B75" i="1"/>
  <c r="C84" i="1"/>
  <c r="C126" i="1"/>
  <c r="D141" i="1"/>
  <c r="B119" i="1"/>
  <c r="C128" i="1"/>
  <c r="D131" i="1"/>
  <c r="C138" i="1"/>
  <c r="D137" i="1"/>
  <c r="B115" i="1"/>
  <c r="C124" i="1"/>
  <c r="D110" i="1"/>
  <c r="B88" i="1"/>
  <c r="C93" i="1"/>
  <c r="D96" i="1"/>
  <c r="B74" i="1"/>
  <c r="C83" i="1"/>
  <c r="D90" i="1"/>
  <c r="B68" i="1"/>
  <c r="C73" i="1"/>
  <c r="D76" i="1"/>
  <c r="B54" i="1"/>
  <c r="B160" i="1"/>
  <c r="D61" i="1"/>
  <c r="D37" i="1"/>
  <c r="B162" i="1"/>
  <c r="D51" i="1"/>
  <c r="D34" i="1"/>
  <c r="C47" i="1"/>
  <c r="D9" i="1"/>
  <c r="D87" i="1"/>
  <c r="D22" i="1"/>
  <c r="D28" i="1"/>
  <c r="C71" i="1"/>
  <c r="C12" i="1"/>
  <c r="C2" i="1"/>
  <c r="D23" i="1"/>
  <c r="D29" i="1"/>
  <c r="B21" i="1"/>
  <c r="C58" i="1"/>
  <c r="D57" i="1"/>
  <c r="D33" i="1"/>
  <c r="B158" i="1"/>
  <c r="C150" i="1"/>
  <c r="D149" i="1"/>
  <c r="B127" i="1"/>
  <c r="C136" i="1"/>
  <c r="D139" i="1"/>
  <c r="B117" i="1"/>
  <c r="C130" i="1"/>
  <c r="D129" i="1"/>
  <c r="B107" i="1"/>
  <c r="C116" i="1"/>
  <c r="C158" i="1"/>
  <c r="B3" i="2"/>
  <c r="B151" i="1"/>
  <c r="C160" i="1"/>
  <c r="D163" i="1"/>
  <c r="C46" i="1"/>
  <c r="C35" i="1"/>
  <c r="D6" i="1"/>
  <c r="B153" i="1"/>
  <c r="B47" i="1"/>
  <c r="D13" i="1"/>
  <c r="B4" i="1"/>
  <c r="B33" i="1"/>
  <c r="D45" i="1"/>
  <c r="D3" i="1"/>
  <c r="B10" i="1"/>
  <c r="B49" i="1"/>
  <c r="B109" i="1"/>
  <c r="B31" i="1"/>
  <c r="B42" i="1"/>
  <c r="D111" i="1"/>
  <c r="B2" i="1"/>
  <c r="C24" i="1"/>
  <c r="B77" i="1"/>
  <c r="C9" i="1"/>
  <c r="D8" i="1"/>
  <c r="C59" i="1"/>
  <c r="B97" i="1"/>
  <c r="C27" i="1"/>
  <c r="B11" i="1"/>
  <c r="D50" i="1"/>
  <c r="D142" i="1"/>
  <c r="B106" i="1"/>
  <c r="C105" i="1"/>
  <c r="D93" i="1"/>
  <c r="B61" i="1"/>
  <c r="B36" i="1"/>
  <c r="C34" i="1"/>
  <c r="C90" i="1"/>
  <c r="D62" i="1"/>
  <c r="C4" i="2"/>
  <c r="B139" i="1"/>
  <c r="C69" i="1"/>
  <c r="B60" i="1"/>
  <c r="B152" i="1"/>
  <c r="C147" i="1"/>
  <c r="D140" i="1"/>
  <c r="B103" i="1"/>
  <c r="B73" i="1"/>
  <c r="C15" i="1"/>
  <c r="B145" i="1"/>
  <c r="D121" i="1"/>
  <c r="B72" i="1"/>
  <c r="C67" i="1"/>
  <c r="D60" i="1"/>
  <c r="D104" i="1"/>
  <c r="D31" i="1"/>
  <c r="D63" i="1"/>
  <c r="B20" i="1"/>
  <c r="C111" i="1"/>
  <c r="B166" i="1"/>
  <c r="D2" i="1"/>
  <c r="D16" i="1"/>
  <c r="D20" i="1"/>
  <c r="C80" i="1"/>
  <c r="C135" i="1"/>
  <c r="B67" i="1"/>
  <c r="C162" i="1"/>
  <c r="B50" i="1"/>
  <c r="D160" i="1"/>
  <c r="C110" i="1"/>
  <c r="B5" i="1"/>
  <c r="D41" i="1"/>
  <c r="B80" i="1"/>
  <c r="B38" i="1"/>
  <c r="C123" i="1"/>
  <c r="D36" i="1"/>
  <c r="C37" i="1"/>
  <c r="D128" i="1"/>
  <c r="D83" i="1"/>
  <c r="B46" i="1"/>
  <c r="C76" i="1"/>
  <c r="D161" i="1"/>
  <c r="D82" i="1"/>
  <c r="B138" i="1"/>
  <c r="C137" i="1"/>
  <c r="B93" i="1"/>
  <c r="D24" i="1"/>
  <c r="D94" i="1"/>
  <c r="C57" i="1"/>
  <c r="C20" i="1"/>
  <c r="B45" i="1"/>
  <c r="C17" i="1"/>
  <c r="D47" i="1"/>
  <c r="B8" i="1"/>
  <c r="B30" i="2"/>
  <c r="B120" i="1"/>
  <c r="C115" i="1"/>
  <c r="D108" i="1"/>
  <c r="B71" i="1"/>
  <c r="D19" i="1"/>
  <c r="B26" i="1"/>
  <c r="B81" i="1"/>
  <c r="D89" i="1"/>
  <c r="D38" i="1"/>
  <c r="B149" i="1"/>
  <c r="C148" i="1"/>
  <c r="D72" i="1"/>
  <c r="C65" i="1"/>
  <c r="C157" i="1"/>
  <c r="D154" i="1"/>
  <c r="B118" i="1"/>
  <c r="C112" i="1"/>
  <c r="B15" i="1"/>
  <c r="D79" i="1"/>
  <c r="C8" i="1"/>
  <c r="B99" i="1"/>
  <c r="C77" i="1"/>
  <c r="D74" i="1"/>
  <c r="D102" i="1"/>
  <c r="B82" i="1"/>
  <c r="B31" i="2"/>
  <c r="C44" i="1"/>
  <c r="C18" i="1"/>
  <c r="C22" i="1"/>
  <c r="D42" i="1"/>
  <c r="B35" i="1"/>
  <c r="C49" i="1"/>
  <c r="B147" i="1"/>
  <c r="C125" i="1"/>
  <c r="D122" i="1"/>
  <c r="B86" i="1"/>
  <c r="B6" i="1"/>
  <c r="B19" i="1"/>
  <c r="B159" i="1"/>
  <c r="D70" i="1"/>
  <c r="D68" i="1"/>
  <c r="B132" i="1"/>
  <c r="D115" i="1"/>
  <c r="D18" i="1"/>
  <c r="C108" i="1"/>
  <c r="D80" i="1"/>
  <c r="B52" i="1"/>
  <c r="B141" i="1"/>
  <c r="D135" i="1"/>
  <c r="B7" i="1"/>
  <c r="B25" i="1"/>
  <c r="C156" i="1"/>
  <c r="B100" i="1"/>
  <c r="C78" i="1"/>
  <c r="D151" i="1"/>
  <c r="B9" i="1"/>
  <c r="D48" i="1"/>
  <c r="B48" i="1"/>
  <c r="B29" i="2"/>
  <c r="D125" i="1"/>
  <c r="C25" i="1"/>
  <c r="C122" i="1"/>
  <c r="B58" i="1"/>
  <c r="C101" i="1"/>
  <c r="D14" i="1"/>
  <c r="C40" i="1"/>
  <c r="D10" i="1"/>
</calcChain>
</file>

<file path=xl/sharedStrings.xml><?xml version="1.0" encoding="utf-8"?>
<sst xmlns="http://schemas.openxmlformats.org/spreadsheetml/2006/main" count="191" uniqueCount="168">
  <si>
    <t>1 место</t>
  </si>
  <si>
    <t>2 место</t>
  </si>
  <si>
    <t>3 место</t>
  </si>
  <si>
    <t>Участник</t>
  </si>
  <si>
    <t>ОУ</t>
  </si>
  <si>
    <t>Класс</t>
  </si>
  <si>
    <t>Итог</t>
  </si>
  <si>
    <t>Итоги</t>
  </si>
  <si>
    <t xml:space="preserve"> 51</t>
  </si>
  <si>
    <t xml:space="preserve"> 70</t>
  </si>
  <si>
    <t>58</t>
  </si>
  <si>
    <t>76</t>
  </si>
  <si>
    <t>70</t>
  </si>
  <si>
    <t>32</t>
  </si>
  <si>
    <t>Алена М.</t>
  </si>
  <si>
    <t>Елизавета Г.</t>
  </si>
  <si>
    <t>Вероника Ц.</t>
  </si>
  <si>
    <t>Виктория Д.</t>
  </si>
  <si>
    <t>Злата О.</t>
  </si>
  <si>
    <t>Прохор К.</t>
  </si>
  <si>
    <t>Александра Е.</t>
  </si>
  <si>
    <t>Варвара К.</t>
  </si>
  <si>
    <t>Ева К.</t>
  </si>
  <si>
    <t>Анна В.</t>
  </si>
  <si>
    <t>Зарина Х.</t>
  </si>
  <si>
    <t>Дарья К.</t>
  </si>
  <si>
    <t>Анастасия Л.</t>
  </si>
  <si>
    <t>Дмитрий О.</t>
  </si>
  <si>
    <t>Александра Р.</t>
  </si>
  <si>
    <t>Полина Ш.</t>
  </si>
  <si>
    <t>Дмитрий Н.</t>
  </si>
  <si>
    <t>Айрат Х.</t>
  </si>
  <si>
    <t>Дарья Л.</t>
  </si>
  <si>
    <t>Алиса Б.</t>
  </si>
  <si>
    <t>Павел С.</t>
  </si>
  <si>
    <t>Мария В.</t>
  </si>
  <si>
    <t>Ксения И.</t>
  </si>
  <si>
    <t>Никита К.</t>
  </si>
  <si>
    <t>Екатерина П.</t>
  </si>
  <si>
    <t>Леонид Т.</t>
  </si>
  <si>
    <t>Анна К.</t>
  </si>
  <si>
    <t>Артём В.</t>
  </si>
  <si>
    <t>Платон М.</t>
  </si>
  <si>
    <t>Александр Г.</t>
  </si>
  <si>
    <t>Николь Г.</t>
  </si>
  <si>
    <t>София Н.</t>
  </si>
  <si>
    <t>Анастасия А.</t>
  </si>
  <si>
    <t>Олеся Ж.</t>
  </si>
  <si>
    <t>Максим М.</t>
  </si>
  <si>
    <t>Виктория Г.</t>
  </si>
  <si>
    <t>Софья Р.</t>
  </si>
  <si>
    <t>Марат Х.</t>
  </si>
  <si>
    <t>Милана К.</t>
  </si>
  <si>
    <t>Ксения А.</t>
  </si>
  <si>
    <t>Кирилл И.</t>
  </si>
  <si>
    <t>София Г.</t>
  </si>
  <si>
    <t>Дарья Ч.</t>
  </si>
  <si>
    <t>Тихон З.</t>
  </si>
  <si>
    <t>Матвей В.</t>
  </si>
  <si>
    <t>Екатерина Д.</t>
  </si>
  <si>
    <t>Арина Х.</t>
  </si>
  <si>
    <t>Захар Б.</t>
  </si>
  <si>
    <t>Арсений Ю.</t>
  </si>
  <si>
    <t>Кира И.</t>
  </si>
  <si>
    <t>Екатерина С.</t>
  </si>
  <si>
    <t>Тамара Д.</t>
  </si>
  <si>
    <t>Анна М.</t>
  </si>
  <si>
    <t>Полина Т.</t>
  </si>
  <si>
    <t>Кирилл Р.</t>
  </si>
  <si>
    <t>Алина Т.</t>
  </si>
  <si>
    <t>Радион Ш.</t>
  </si>
  <si>
    <t>Александра Б.</t>
  </si>
  <si>
    <t>Лилия Б.</t>
  </si>
  <si>
    <t>Милана С.</t>
  </si>
  <si>
    <t>Евгения Б.</t>
  </si>
  <si>
    <t>Дарья С.</t>
  </si>
  <si>
    <t>Пошохон Т.</t>
  </si>
  <si>
    <t>Аксинья Н.</t>
  </si>
  <si>
    <t>София С.</t>
  </si>
  <si>
    <t>Полина Б.</t>
  </si>
  <si>
    <t>Степан Г.</t>
  </si>
  <si>
    <t>Артем И.</t>
  </si>
  <si>
    <t>Мадина А.</t>
  </si>
  <si>
    <t>Арина М.</t>
  </si>
  <si>
    <t>Мария С.</t>
  </si>
  <si>
    <t>Руслан А.</t>
  </si>
  <si>
    <t>Александр Б.</t>
  </si>
  <si>
    <t>Ксения Ч.</t>
  </si>
  <si>
    <t>Анастасия Б.</t>
  </si>
  <si>
    <t>Михаил Ф.</t>
  </si>
  <si>
    <t>Данила Х.</t>
  </si>
  <si>
    <t>Тимофей Ш.</t>
  </si>
  <si>
    <t>Ангелина В.</t>
  </si>
  <si>
    <t>Василиса Л.</t>
  </si>
  <si>
    <t>Полина С.</t>
  </si>
  <si>
    <t>Денис Ч.</t>
  </si>
  <si>
    <t>Виктория П.</t>
  </si>
  <si>
    <t>Кирилл С.</t>
  </si>
  <si>
    <t>Анастасия Н.</t>
  </si>
  <si>
    <t>Анна С.</t>
  </si>
  <si>
    <t>Семен Б.</t>
  </si>
  <si>
    <t>Наталья П.</t>
  </si>
  <si>
    <t>Ирина Ш.</t>
  </si>
  <si>
    <t>Егор Ч.</t>
  </si>
  <si>
    <t>Александр Ф.</t>
  </si>
  <si>
    <t>Александра Ш.</t>
  </si>
  <si>
    <t>Софья С.</t>
  </si>
  <si>
    <t>Елена П.</t>
  </si>
  <si>
    <t>Ксения З.</t>
  </si>
  <si>
    <t>Александра П.</t>
  </si>
  <si>
    <t>Валерия В.</t>
  </si>
  <si>
    <t>Иван К.</t>
  </si>
  <si>
    <t>Иван И.</t>
  </si>
  <si>
    <t>Иван А.</t>
  </si>
  <si>
    <t>Аврора Щ.</t>
  </si>
  <si>
    <t>Дарья Г.</t>
  </si>
  <si>
    <t>Виктория Х.</t>
  </si>
  <si>
    <t>Алина Г.</t>
  </si>
  <si>
    <t>Леонид Ф.</t>
  </si>
  <si>
    <t>Виктория К.</t>
  </si>
  <si>
    <t>Виктория С.</t>
  </si>
  <si>
    <t>Ульяна П.</t>
  </si>
  <si>
    <t>Анна Ш.</t>
  </si>
  <si>
    <t>Александра К.</t>
  </si>
  <si>
    <t>Сергей С.</t>
  </si>
  <si>
    <t>Валерия П.</t>
  </si>
  <si>
    <t>Владислав У.</t>
  </si>
  <si>
    <t>Мария Д.</t>
  </si>
  <si>
    <t>Артем Н.</t>
  </si>
  <si>
    <t>Далимир Х.</t>
  </si>
  <si>
    <t>Софья К.</t>
  </si>
  <si>
    <t>Анастасия С.</t>
  </si>
  <si>
    <t>Михаил Р.</t>
  </si>
  <si>
    <t>Валерий П.</t>
  </si>
  <si>
    <t>Константин Х.</t>
  </si>
  <si>
    <t>Артем К.</t>
  </si>
  <si>
    <t>Дмитрий Ш.</t>
  </si>
  <si>
    <t>Анастасия Ф.</t>
  </si>
  <si>
    <t>Марта С.</t>
  </si>
  <si>
    <t>Дарья З.</t>
  </si>
  <si>
    <t>Нина С.</t>
  </si>
  <si>
    <t>Виолетта Б.</t>
  </si>
  <si>
    <t>Мария Г.</t>
  </si>
  <si>
    <t>Дмитрий И.</t>
  </si>
  <si>
    <t>Артемий С.</t>
  </si>
  <si>
    <t>Диана Ш.</t>
  </si>
  <si>
    <t>Юлия А.</t>
  </si>
  <si>
    <t>Варвара Е.</t>
  </si>
  <si>
    <t>Сергей Б.</t>
  </si>
  <si>
    <t>Милена С.</t>
  </si>
  <si>
    <t>Виктория У.</t>
  </si>
  <si>
    <t>Илья С.</t>
  </si>
  <si>
    <t>Анастасия К.</t>
  </si>
  <si>
    <t>Виктория Б.</t>
  </si>
  <si>
    <t>Дарья Б.</t>
  </si>
  <si>
    <t>Давид А.</t>
  </si>
  <si>
    <t>Дима О.</t>
  </si>
  <si>
    <t>Максим К.</t>
  </si>
  <si>
    <t>Милана П.</t>
  </si>
  <si>
    <t>Дарья Д.</t>
  </si>
  <si>
    <t>Мария Ж.</t>
  </si>
  <si>
    <t>Полина М.</t>
  </si>
  <si>
    <t>Владислав Б.</t>
  </si>
  <si>
    <t>Александр Л.</t>
  </si>
  <si>
    <t>Роман П.</t>
  </si>
  <si>
    <t>Софья Л.</t>
  </si>
  <si>
    <t>Юлия Т.</t>
  </si>
  <si>
    <t>Александр 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</si>
</sst>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workbookViewId="0">
      <selection activeCell="G40" sqref="G40"/>
    </sheetView>
  </sheetViews>
  <sheetFormatPr defaultRowHeight="15" x14ac:dyDescent="0.25"/>
  <cols>
    <col min="1" max="1" width="16.28515625" customWidth="1"/>
  </cols>
  <sheetData>
    <row r="1" spans="1:20" x14ac:dyDescent="0.25">
      <c r="A1" s="5" t="s">
        <v>3</v>
      </c>
      <c r="B1" s="5" t="s">
        <v>4</v>
      </c>
      <c r="C1" s="5" t="s">
        <v>5</v>
      </c>
      <c r="D1" s="5" t="s">
        <v>6</v>
      </c>
    </row>
    <row r="2" spans="1:20" s="4" customFormat="1" x14ac:dyDescent="0.25">
      <c r="A2" s="1" t="s">
        <v>14</v>
      </c>
      <c r="B2" s="2" t="str">
        <f ca="1">IFERROR(__xludf.DUMMYFUNCTION("""COMPUTED_VALUE"""),"90")</f>
        <v>90</v>
      </c>
      <c r="C2" s="1">
        <f ca="1">IFERROR(__xludf.DUMMYFUNCTION("""COMPUTED_VALUE"""),4)</f>
        <v>4</v>
      </c>
      <c r="D2" s="3">
        <f ca="1">IFERROR(__xludf.DUMMYFUNCTION("""COMPUTED_VALUE"""),30)</f>
        <v>30</v>
      </c>
      <c r="E2" s="1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4" customFormat="1" x14ac:dyDescent="0.25">
      <c r="A3" s="1" t="s">
        <v>15</v>
      </c>
      <c r="B3" s="2" t="str">
        <f ca="1">IFERROR(__xludf.DUMMYFUNCTION("""COMPUTED_VALUE"""),"51")</f>
        <v>51</v>
      </c>
      <c r="C3" s="1">
        <f ca="1">IFERROR(__xludf.DUMMYFUNCTION("""COMPUTED_VALUE"""),4)</f>
        <v>4</v>
      </c>
      <c r="D3" s="3">
        <f ca="1">IFERROR(__xludf.DUMMYFUNCTION("""COMPUTED_VALUE"""),28.5)</f>
        <v>28.5</v>
      </c>
      <c r="E3" s="1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4" customFormat="1" x14ac:dyDescent="0.25">
      <c r="A4" s="1" t="s">
        <v>16</v>
      </c>
      <c r="B4" s="2" t="str">
        <f ca="1">IFERROR(__xludf.DUMMYFUNCTION("""COMPUTED_VALUE"""),"70")</f>
        <v>70</v>
      </c>
      <c r="C4" s="1">
        <f ca="1">IFERROR(__xludf.DUMMYFUNCTION("""COMPUTED_VALUE"""),4)</f>
        <v>4</v>
      </c>
      <c r="D4" s="3">
        <f ca="1">IFERROR(__xludf.DUMMYFUNCTION("""COMPUTED_VALUE"""),28)</f>
        <v>28</v>
      </c>
      <c r="E4" s="1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4" customFormat="1" x14ac:dyDescent="0.25">
      <c r="A5" s="1" t="s">
        <v>17</v>
      </c>
      <c r="B5" s="2" t="str">
        <f ca="1">IFERROR(__xludf.DUMMYFUNCTION("""COMPUTED_VALUE"""),"51")</f>
        <v>51</v>
      </c>
      <c r="C5" s="1">
        <f ca="1">IFERROR(__xludf.DUMMYFUNCTION("""COMPUTED_VALUE"""),4)</f>
        <v>4</v>
      </c>
      <c r="D5" s="3">
        <f ca="1">IFERROR(__xludf.DUMMYFUNCTION("""COMPUTED_VALUE"""),26.5)</f>
        <v>26.5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4" customFormat="1" x14ac:dyDescent="0.25">
      <c r="A6" s="1" t="s">
        <v>18</v>
      </c>
      <c r="B6" s="2" t="str">
        <f ca="1">IFERROR(__xludf.DUMMYFUNCTION("""COMPUTED_VALUE"""),"70")</f>
        <v>70</v>
      </c>
      <c r="C6" s="1">
        <f ca="1">IFERROR(__xludf.DUMMYFUNCTION("""COMPUTED_VALUE"""),4)</f>
        <v>4</v>
      </c>
      <c r="D6" s="3">
        <f ca="1">IFERROR(__xludf.DUMMYFUNCTION("""COMPUTED_VALUE"""),25)</f>
        <v>25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4" customFormat="1" x14ac:dyDescent="0.25">
      <c r="A7" s="1" t="s">
        <v>19</v>
      </c>
      <c r="B7" s="2" t="str">
        <f ca="1">IFERROR(__xludf.DUMMYFUNCTION("""COMPUTED_VALUE"""),"МБУ «Школа имени С. П. Королёва»")</f>
        <v>МБУ «Школа имени С. П. Королёва»</v>
      </c>
      <c r="C7" s="1">
        <f ca="1">IFERROR(__xludf.DUMMYFUNCTION("""COMPUTED_VALUE"""),4)</f>
        <v>4</v>
      </c>
      <c r="D7" s="3">
        <f ca="1">IFERROR(__xludf.DUMMYFUNCTION("""COMPUTED_VALUE"""),25)</f>
        <v>25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4" customFormat="1" x14ac:dyDescent="0.25">
      <c r="A8" s="1" t="s">
        <v>20</v>
      </c>
      <c r="B8" s="2" t="str">
        <f ca="1">IFERROR(__xludf.DUMMYFUNCTION("""COMPUTED_VALUE"""),"20")</f>
        <v>20</v>
      </c>
      <c r="C8" s="1">
        <f ca="1">IFERROR(__xludf.DUMMYFUNCTION("""COMPUTED_VALUE"""),4)</f>
        <v>4</v>
      </c>
      <c r="D8" s="3">
        <f ca="1">IFERROR(__xludf.DUMMYFUNCTION("""COMPUTED_VALUE"""),23)</f>
        <v>23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4" customFormat="1" x14ac:dyDescent="0.25">
      <c r="A9" s="1" t="s">
        <v>21</v>
      </c>
      <c r="B9" s="2" t="str">
        <f ca="1">IFERROR(__xludf.DUMMYFUNCTION("""COMPUTED_VALUE"""),"38")</f>
        <v>38</v>
      </c>
      <c r="C9" s="1">
        <f ca="1">IFERROR(__xludf.DUMMYFUNCTION("""COMPUTED_VALUE"""),4)</f>
        <v>4</v>
      </c>
      <c r="D9" s="3">
        <f ca="1">IFERROR(__xludf.DUMMYFUNCTION("""COMPUTED_VALUE"""),22.5)</f>
        <v>22.5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4" customFormat="1" x14ac:dyDescent="0.25">
      <c r="A10" s="1" t="s">
        <v>22</v>
      </c>
      <c r="B10" s="2" t="str">
        <f ca="1">IFERROR(__xludf.DUMMYFUNCTION("""COMPUTED_VALUE"""),"38")</f>
        <v>38</v>
      </c>
      <c r="C10" s="1">
        <f ca="1">IFERROR(__xludf.DUMMYFUNCTION("""COMPUTED_VALUE"""),4)</f>
        <v>4</v>
      </c>
      <c r="D10" s="3">
        <f ca="1">IFERROR(__xludf.DUMMYFUNCTION("""COMPUTED_VALUE"""),22)</f>
        <v>22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4" customFormat="1" x14ac:dyDescent="0.25">
      <c r="A11" s="1" t="s">
        <v>23</v>
      </c>
      <c r="B11" s="2" t="str">
        <f ca="1">IFERROR(__xludf.DUMMYFUNCTION("""COMPUTED_VALUE"""),"91")</f>
        <v>91</v>
      </c>
      <c r="C11" s="1">
        <f ca="1">IFERROR(__xludf.DUMMYFUNCTION("""COMPUTED_VALUE"""),4)</f>
        <v>4</v>
      </c>
      <c r="D11" s="3">
        <f ca="1">IFERROR(__xludf.DUMMYFUNCTION("""COMPUTED_VALUE"""),22)</f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4" customFormat="1" x14ac:dyDescent="0.25">
      <c r="A12" s="1" t="s">
        <v>24</v>
      </c>
      <c r="B12" s="2" t="str">
        <f ca="1">IFERROR(__xludf.DUMMYFUNCTION("""COMPUTED_VALUE"""),"72")</f>
        <v>72</v>
      </c>
      <c r="C12" s="1">
        <f ca="1">IFERROR(__xludf.DUMMYFUNCTION("""COMPUTED_VALUE"""),4)</f>
        <v>4</v>
      </c>
      <c r="D12" s="3">
        <f ca="1">IFERROR(__xludf.DUMMYFUNCTION("""COMPUTED_VALUE"""),21.5)</f>
        <v>21.5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4" customFormat="1" x14ac:dyDescent="0.25">
      <c r="A13" s="1" t="s">
        <v>25</v>
      </c>
      <c r="B13" s="2" t="str">
        <f ca="1">IFERROR(__xludf.DUMMYFUNCTION("""COMPUTED_VALUE"""),"20")</f>
        <v>20</v>
      </c>
      <c r="C13" s="1">
        <f ca="1">IFERROR(__xludf.DUMMYFUNCTION("""COMPUTED_VALUE"""),4)</f>
        <v>4</v>
      </c>
      <c r="D13" s="3">
        <f ca="1">IFERROR(__xludf.DUMMYFUNCTION("""COMPUTED_VALUE"""),20)</f>
        <v>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4" customFormat="1" x14ac:dyDescent="0.25">
      <c r="A14" s="1" t="s">
        <v>26</v>
      </c>
      <c r="B14" s="2" t="str">
        <f ca="1">IFERROR(__xludf.DUMMYFUNCTION("""COMPUTED_VALUE"""),"38")</f>
        <v>38</v>
      </c>
      <c r="C14" s="1">
        <f ca="1">IFERROR(__xludf.DUMMYFUNCTION("""COMPUTED_VALUE"""),4)</f>
        <v>4</v>
      </c>
      <c r="D14" s="3">
        <f ca="1">IFERROR(__xludf.DUMMYFUNCTION("""COMPUTED_VALUE"""),20)</f>
        <v>20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4" customFormat="1" x14ac:dyDescent="0.25">
      <c r="A15" s="1" t="s">
        <v>27</v>
      </c>
      <c r="B15" s="2" t="str">
        <f ca="1">IFERROR(__xludf.DUMMYFUNCTION("""COMPUTED_VALUE"""),"67")</f>
        <v>67</v>
      </c>
      <c r="C15" s="1">
        <f ca="1">IFERROR(__xludf.DUMMYFUNCTION("""COMPUTED_VALUE"""),4)</f>
        <v>4</v>
      </c>
      <c r="D15" s="3">
        <f ca="1">IFERROR(__xludf.DUMMYFUNCTION("""COMPUTED_VALUE"""),20)</f>
        <v>20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4" customFormat="1" x14ac:dyDescent="0.25">
      <c r="A16" s="1" t="s">
        <v>28</v>
      </c>
      <c r="B16" s="2" t="str">
        <f ca="1">IFERROR(__xludf.DUMMYFUNCTION("""COMPUTED_VALUE"""),"МБУ «Школа имени С. П. Королёва»")</f>
        <v>МБУ «Школа имени С. П. Королёва»</v>
      </c>
      <c r="C16" s="1">
        <f ca="1">IFERROR(__xludf.DUMMYFUNCTION("""COMPUTED_VALUE"""),4)</f>
        <v>4</v>
      </c>
      <c r="D16" s="3">
        <f ca="1">IFERROR(__xludf.DUMMYFUNCTION("""COMPUTED_VALUE"""),20)</f>
        <v>20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4" customFormat="1" x14ac:dyDescent="0.25">
      <c r="A17" s="1" t="s">
        <v>29</v>
      </c>
      <c r="B17" s="2" t="str">
        <f ca="1">IFERROR(__xludf.DUMMYFUNCTION("""COMPUTED_VALUE"""),"67")</f>
        <v>67</v>
      </c>
      <c r="C17" s="1">
        <f ca="1">IFERROR(__xludf.DUMMYFUNCTION("""COMPUTED_VALUE"""),4)</f>
        <v>4</v>
      </c>
      <c r="D17" s="3">
        <f ca="1">IFERROR(__xludf.DUMMYFUNCTION("""COMPUTED_VALUE"""),19.5)</f>
        <v>19.5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4" customFormat="1" x14ac:dyDescent="0.25">
      <c r="A18" s="1" t="s">
        <v>30</v>
      </c>
      <c r="B18" s="2" t="str">
        <f ca="1">IFERROR(__xludf.DUMMYFUNCTION("""COMPUTED_VALUE"""),"93")</f>
        <v>93</v>
      </c>
      <c r="C18" s="1">
        <f ca="1">IFERROR(__xludf.DUMMYFUNCTION("""COMPUTED_VALUE"""),4)</f>
        <v>4</v>
      </c>
      <c r="D18" s="3">
        <f ca="1">IFERROR(__xludf.DUMMYFUNCTION("""COMPUTED_VALUE"""),19)</f>
        <v>19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4" customFormat="1" x14ac:dyDescent="0.25">
      <c r="A19" s="1" t="s">
        <v>31</v>
      </c>
      <c r="B19" s="2" t="str">
        <f ca="1">IFERROR(__xludf.DUMMYFUNCTION("""COMPUTED_VALUE"""),"46")</f>
        <v>46</v>
      </c>
      <c r="C19" s="1">
        <f ca="1">IFERROR(__xludf.DUMMYFUNCTION("""COMPUTED_VALUE"""),4)</f>
        <v>4</v>
      </c>
      <c r="D19" s="3">
        <f ca="1">IFERROR(__xludf.DUMMYFUNCTION("""COMPUTED_VALUE"""),17)</f>
        <v>17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4" customFormat="1" x14ac:dyDescent="0.25">
      <c r="A20" s="1" t="s">
        <v>32</v>
      </c>
      <c r="B20" s="2" t="str">
        <f ca="1">IFERROR(__xludf.DUMMYFUNCTION("""COMPUTED_VALUE"""),"79")</f>
        <v>79</v>
      </c>
      <c r="C20" s="1">
        <f ca="1">IFERROR(__xludf.DUMMYFUNCTION("""COMPUTED_VALUE"""),4)</f>
        <v>4</v>
      </c>
      <c r="D20" s="3">
        <f ca="1">IFERROR(__xludf.DUMMYFUNCTION("""COMPUTED_VALUE"""),16.5)</f>
        <v>16.5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4" customFormat="1" x14ac:dyDescent="0.25">
      <c r="A21" s="1" t="s">
        <v>33</v>
      </c>
      <c r="B21" s="2" t="str">
        <f ca="1">IFERROR(__xludf.DUMMYFUNCTION("""COMPUTED_VALUE"""),"10")</f>
        <v>10</v>
      </c>
      <c r="C21" s="1">
        <f ca="1">IFERROR(__xludf.DUMMYFUNCTION("""COMPUTED_VALUE"""),4)</f>
        <v>4</v>
      </c>
      <c r="D21" s="3">
        <f ca="1">IFERROR(__xludf.DUMMYFUNCTION("""COMPUTED_VALUE"""),16)</f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4" customFormat="1" x14ac:dyDescent="0.25">
      <c r="A22" s="1" t="s">
        <v>34</v>
      </c>
      <c r="B22" s="2" t="str">
        <f ca="1">IFERROR(__xludf.DUMMYFUNCTION("""COMPUTED_VALUE"""),"43")</f>
        <v>43</v>
      </c>
      <c r="C22" s="1">
        <f ca="1">IFERROR(__xludf.DUMMYFUNCTION("""COMPUTED_VALUE"""),4)</f>
        <v>4</v>
      </c>
      <c r="D22" s="1">
        <f ca="1">IFERROR(__xludf.DUMMYFUNCTION("""COMPUTED_VALUE"""),15)</f>
        <v>15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4" customFormat="1" x14ac:dyDescent="0.25">
      <c r="A23" s="1" t="s">
        <v>35</v>
      </c>
      <c r="B23" s="2" t="str">
        <f ca="1">IFERROR(__xludf.DUMMYFUNCTION("""COMPUTED_VALUE"""),"58")</f>
        <v>58</v>
      </c>
      <c r="C23" s="1">
        <f ca="1">IFERROR(__xludf.DUMMYFUNCTION("""COMPUTED_VALUE"""),4)</f>
        <v>4</v>
      </c>
      <c r="D23" s="1">
        <f ca="1">IFERROR(__xludf.DUMMYFUNCTION("""COMPUTED_VALUE"""),15)</f>
        <v>15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4" customFormat="1" x14ac:dyDescent="0.25">
      <c r="A24" s="1" t="s">
        <v>36</v>
      </c>
      <c r="B24" s="2" t="str">
        <f ca="1">IFERROR(__xludf.DUMMYFUNCTION("""COMPUTED_VALUE"""),"58")</f>
        <v>58</v>
      </c>
      <c r="C24" s="1">
        <f ca="1">IFERROR(__xludf.DUMMYFUNCTION("""COMPUTED_VALUE"""),4)</f>
        <v>4</v>
      </c>
      <c r="D24" s="1">
        <f ca="1">IFERROR(__xludf.DUMMYFUNCTION("""COMPUTED_VALUE"""),15)</f>
        <v>15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4" customFormat="1" x14ac:dyDescent="0.25">
      <c r="A25" s="1" t="s">
        <v>37</v>
      </c>
      <c r="B25" s="2" t="str">
        <f ca="1">IFERROR(__xludf.DUMMYFUNCTION("""COMPUTED_VALUE"""),"70")</f>
        <v>70</v>
      </c>
      <c r="C25" s="1">
        <f ca="1">IFERROR(__xludf.DUMMYFUNCTION("""COMPUTED_VALUE"""),4)</f>
        <v>4</v>
      </c>
      <c r="D25" s="1">
        <f ca="1">IFERROR(__xludf.DUMMYFUNCTION("""COMPUTED_VALUE"""),15)</f>
        <v>15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4" customFormat="1" x14ac:dyDescent="0.25">
      <c r="A26" s="1" t="s">
        <v>38</v>
      </c>
      <c r="B26" s="2" t="str">
        <f ca="1">IFERROR(__xludf.DUMMYFUNCTION("""COMPUTED_VALUE"""),"79")</f>
        <v>79</v>
      </c>
      <c r="C26" s="1">
        <f ca="1">IFERROR(__xludf.DUMMYFUNCTION("""COMPUTED_VALUE"""),4)</f>
        <v>4</v>
      </c>
      <c r="D26" s="1">
        <f ca="1">IFERROR(__xludf.DUMMYFUNCTION("""COMPUTED_VALUE"""),15)</f>
        <v>15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4" customFormat="1" x14ac:dyDescent="0.25">
      <c r="A27" s="1" t="s">
        <v>39</v>
      </c>
      <c r="B27" s="2" t="str">
        <f ca="1">IFERROR(__xludf.DUMMYFUNCTION("""COMPUTED_VALUE"""),"46")</f>
        <v>46</v>
      </c>
      <c r="C27" s="1">
        <f ca="1">IFERROR(__xludf.DUMMYFUNCTION("""COMPUTED_VALUE"""),4)</f>
        <v>4</v>
      </c>
      <c r="D27" s="1">
        <f ca="1">IFERROR(__xludf.DUMMYFUNCTION("""COMPUTED_VALUE"""),14)</f>
        <v>14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4" customFormat="1" x14ac:dyDescent="0.25">
      <c r="A28" s="1" t="s">
        <v>40</v>
      </c>
      <c r="B28" s="2" t="str">
        <f ca="1">IFERROR(__xludf.DUMMYFUNCTION("""COMPUTED_VALUE"""),"МБУ «Школа имени С. П. Королёва»")</f>
        <v>МБУ «Школа имени С. П. Королёва»</v>
      </c>
      <c r="C28" s="1">
        <f ca="1">IFERROR(__xludf.DUMMYFUNCTION("""COMPUTED_VALUE"""),4)</f>
        <v>4</v>
      </c>
      <c r="D28" s="1">
        <f ca="1">IFERROR(__xludf.DUMMYFUNCTION("""COMPUTED_VALUE"""),14)</f>
        <v>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4" customFormat="1" x14ac:dyDescent="0.25">
      <c r="A29" s="1" t="s">
        <v>41</v>
      </c>
      <c r="B29" s="2" t="str">
        <f ca="1">IFERROR(__xludf.DUMMYFUNCTION("""COMPUTED_VALUE"""),"61")</f>
        <v>61</v>
      </c>
      <c r="C29" s="1">
        <f ca="1">IFERROR(__xludf.DUMMYFUNCTION("""COMPUTED_VALUE"""),4)</f>
        <v>4</v>
      </c>
      <c r="D29" s="1">
        <f ca="1">IFERROR(__xludf.DUMMYFUNCTION("""COMPUTED_VALUE"""),13)</f>
        <v>13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4" customFormat="1" x14ac:dyDescent="0.25">
      <c r="A30" s="1" t="s">
        <v>42</v>
      </c>
      <c r="B30" s="2" t="str">
        <f ca="1">IFERROR(__xludf.DUMMYFUNCTION("""COMPUTED_VALUE"""),"77")</f>
        <v>77</v>
      </c>
      <c r="C30" s="1">
        <f ca="1">IFERROR(__xludf.DUMMYFUNCTION("""COMPUTED_VALUE"""),4)</f>
        <v>4</v>
      </c>
      <c r="D30" s="1">
        <f ca="1">IFERROR(__xludf.DUMMYFUNCTION("""COMPUTED_VALUE"""),13)</f>
        <v>13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4" customFormat="1" x14ac:dyDescent="0.25">
      <c r="A31" s="1" t="s">
        <v>43</v>
      </c>
      <c r="B31" s="2" t="str">
        <f ca="1">IFERROR(__xludf.DUMMYFUNCTION("""COMPUTED_VALUE"""),"90")</f>
        <v>90</v>
      </c>
      <c r="C31" s="1">
        <f ca="1">IFERROR(__xludf.DUMMYFUNCTION("""COMPUTED_VALUE"""),4)</f>
        <v>4</v>
      </c>
      <c r="D31" s="1">
        <f ca="1">IFERROR(__xludf.DUMMYFUNCTION("""COMPUTED_VALUE"""),13)</f>
        <v>13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4" customFormat="1" x14ac:dyDescent="0.25">
      <c r="A32" s="1" t="s">
        <v>44</v>
      </c>
      <c r="B32" s="2" t="str">
        <f ca="1">IFERROR(__xludf.DUMMYFUNCTION("""COMPUTED_VALUE"""),"58")</f>
        <v>58</v>
      </c>
      <c r="C32" s="1">
        <f ca="1">IFERROR(__xludf.DUMMYFUNCTION("""COMPUTED_VALUE"""),4)</f>
        <v>4</v>
      </c>
      <c r="D32" s="1">
        <f ca="1">IFERROR(__xludf.DUMMYFUNCTION("""COMPUTED_VALUE"""),12.5)</f>
        <v>12.5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" customFormat="1" x14ac:dyDescent="0.25">
      <c r="A33" s="1" t="s">
        <v>45</v>
      </c>
      <c r="B33" s="2" t="str">
        <f ca="1">IFERROR(__xludf.DUMMYFUNCTION("""COMPUTED_VALUE"""),"72")</f>
        <v>72</v>
      </c>
      <c r="C33" s="1">
        <f ca="1">IFERROR(__xludf.DUMMYFUNCTION("""COMPUTED_VALUE"""),4)</f>
        <v>4</v>
      </c>
      <c r="D33" s="1">
        <f ca="1">IFERROR(__xludf.DUMMYFUNCTION("""COMPUTED_VALUE"""),12.5)</f>
        <v>12.5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" customFormat="1" x14ac:dyDescent="0.25">
      <c r="A34" s="1" t="s">
        <v>46</v>
      </c>
      <c r="B34" s="2" t="str">
        <f ca="1">IFERROR(__xludf.DUMMYFUNCTION("""COMPUTED_VALUE"""),"20")</f>
        <v>20</v>
      </c>
      <c r="C34" s="1">
        <f ca="1">IFERROR(__xludf.DUMMYFUNCTION("""COMPUTED_VALUE"""),4)</f>
        <v>4</v>
      </c>
      <c r="D34" s="1">
        <f ca="1">IFERROR(__xludf.DUMMYFUNCTION("""COMPUTED_VALUE"""),12)</f>
        <v>12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" customFormat="1" x14ac:dyDescent="0.25">
      <c r="A35" s="1" t="s">
        <v>37</v>
      </c>
      <c r="B35" s="2" t="str">
        <f ca="1">IFERROR(__xludf.DUMMYFUNCTION("""COMPUTED_VALUE"""),"61")</f>
        <v>61</v>
      </c>
      <c r="C35" s="1">
        <f ca="1">IFERROR(__xludf.DUMMYFUNCTION("""COMPUTED_VALUE"""),4)</f>
        <v>4</v>
      </c>
      <c r="D35" s="1">
        <f ca="1">IFERROR(__xludf.DUMMYFUNCTION("""COMPUTED_VALUE"""),12)</f>
        <v>12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" customFormat="1" x14ac:dyDescent="0.25">
      <c r="A36" s="1" t="s">
        <v>47</v>
      </c>
      <c r="B36" s="2" t="str">
        <f ca="1">IFERROR(__xludf.DUMMYFUNCTION("""COMPUTED_VALUE"""),"67")</f>
        <v>67</v>
      </c>
      <c r="C36" s="1">
        <f ca="1">IFERROR(__xludf.DUMMYFUNCTION("""COMPUTED_VALUE"""),4)</f>
        <v>4</v>
      </c>
      <c r="D36" s="1">
        <f ca="1">IFERROR(__xludf.DUMMYFUNCTION("""COMPUTED_VALUE"""),12)</f>
        <v>12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" customFormat="1" x14ac:dyDescent="0.25">
      <c r="A37" s="1" t="s">
        <v>48</v>
      </c>
      <c r="B37" s="2" t="str">
        <f ca="1">IFERROR(__xludf.DUMMYFUNCTION("""COMPUTED_VALUE"""),"91")</f>
        <v>91</v>
      </c>
      <c r="C37" s="1">
        <f ca="1">IFERROR(__xludf.DUMMYFUNCTION("""COMPUTED_VALUE"""),4)</f>
        <v>4</v>
      </c>
      <c r="D37" s="1">
        <f ca="1">IFERROR(__xludf.DUMMYFUNCTION("""COMPUTED_VALUE"""),12)</f>
        <v>12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" customFormat="1" x14ac:dyDescent="0.25">
      <c r="A38" s="1" t="s">
        <v>49</v>
      </c>
      <c r="B38" s="2" t="str">
        <f ca="1">IFERROR(__xludf.DUMMYFUNCTION("""COMPUTED_VALUE"""),"90")</f>
        <v>90</v>
      </c>
      <c r="C38" s="1">
        <f ca="1">IFERROR(__xludf.DUMMYFUNCTION("""COMPUTED_VALUE"""),4)</f>
        <v>4</v>
      </c>
      <c r="D38" s="1">
        <f ca="1">IFERROR(__xludf.DUMMYFUNCTION("""COMPUTED_VALUE"""),10.5)</f>
        <v>10.5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" customFormat="1" x14ac:dyDescent="0.25">
      <c r="A39" s="1" t="s">
        <v>50</v>
      </c>
      <c r="B39" s="2" t="str">
        <f ca="1">IFERROR(__xludf.DUMMYFUNCTION("""COMPUTED_VALUE"""),"10")</f>
        <v>10</v>
      </c>
      <c r="C39" s="1">
        <f ca="1">IFERROR(__xludf.DUMMYFUNCTION("""COMPUTED_VALUE"""),4)</f>
        <v>4</v>
      </c>
      <c r="D39" s="1">
        <f ca="1">IFERROR(__xludf.DUMMYFUNCTION("""COMPUTED_VALUE"""),10)</f>
        <v>10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" customFormat="1" x14ac:dyDescent="0.25">
      <c r="A40" s="1" t="s">
        <v>26</v>
      </c>
      <c r="B40" s="2" t="str">
        <f ca="1">IFERROR(__xludf.DUMMYFUNCTION("""COMPUTED_VALUE"""),"11")</f>
        <v>11</v>
      </c>
      <c r="C40" s="1">
        <f ca="1">IFERROR(__xludf.DUMMYFUNCTION("""COMPUTED_VALUE"""),4)</f>
        <v>4</v>
      </c>
      <c r="D40" s="1">
        <f ca="1">IFERROR(__xludf.DUMMYFUNCTION("""COMPUTED_VALUE"""),10)</f>
        <v>10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" customFormat="1" x14ac:dyDescent="0.25">
      <c r="A41" s="1" t="s">
        <v>51</v>
      </c>
      <c r="B41" s="2" t="str">
        <f ca="1">IFERROR(__xludf.DUMMYFUNCTION("""COMPUTED_VALUE"""),"32")</f>
        <v>32</v>
      </c>
      <c r="C41" s="1">
        <f ca="1">IFERROR(__xludf.DUMMYFUNCTION("""COMPUTED_VALUE"""),4)</f>
        <v>4</v>
      </c>
      <c r="D41" s="1">
        <f ca="1">IFERROR(__xludf.DUMMYFUNCTION("""COMPUTED_VALUE"""),9)</f>
        <v>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" customFormat="1" x14ac:dyDescent="0.25">
      <c r="A42" s="1" t="s">
        <v>52</v>
      </c>
      <c r="B42" s="2" t="str">
        <f ca="1">IFERROR(__xludf.DUMMYFUNCTION("""COMPUTED_VALUE"""),"51")</f>
        <v>51</v>
      </c>
      <c r="C42" s="1">
        <f ca="1">IFERROR(__xludf.DUMMYFUNCTION("""COMPUTED_VALUE"""),4)</f>
        <v>4</v>
      </c>
      <c r="D42" s="1">
        <f ca="1">IFERROR(__xludf.DUMMYFUNCTION("""COMPUTED_VALUE"""),9)</f>
        <v>9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" customFormat="1" x14ac:dyDescent="0.25">
      <c r="A43" s="1" t="s">
        <v>43</v>
      </c>
      <c r="B43" s="2" t="str">
        <f ca="1">IFERROR(__xludf.DUMMYFUNCTION("""COMPUTED_VALUE"""),"91")</f>
        <v>91</v>
      </c>
      <c r="C43" s="1">
        <f ca="1">IFERROR(__xludf.DUMMYFUNCTION("""COMPUTED_VALUE"""),4)</f>
        <v>4</v>
      </c>
      <c r="D43" s="1">
        <f ca="1">IFERROR(__xludf.DUMMYFUNCTION("""COMPUTED_VALUE"""),9)</f>
        <v>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" customFormat="1" x14ac:dyDescent="0.25">
      <c r="A44" s="1" t="s">
        <v>53</v>
      </c>
      <c r="B44" s="2" t="str">
        <f ca="1">IFERROR(__xludf.DUMMYFUNCTION("""COMPUTED_VALUE"""),"32")</f>
        <v>32</v>
      </c>
      <c r="C44" s="1">
        <f ca="1">IFERROR(__xludf.DUMMYFUNCTION("""COMPUTED_VALUE"""),4)</f>
        <v>4</v>
      </c>
      <c r="D44" s="1">
        <f ca="1">IFERROR(__xludf.DUMMYFUNCTION("""COMPUTED_VALUE"""),8)</f>
        <v>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" customFormat="1" x14ac:dyDescent="0.25">
      <c r="A45" s="1" t="s">
        <v>54</v>
      </c>
      <c r="B45" s="2" t="str">
        <f ca="1">IFERROR(__xludf.DUMMYFUNCTION("""COMPUTED_VALUE"""),"45")</f>
        <v>45</v>
      </c>
      <c r="C45" s="1">
        <f ca="1">IFERROR(__xludf.DUMMYFUNCTION("""COMPUTED_VALUE"""),4)</f>
        <v>4</v>
      </c>
      <c r="D45" s="1">
        <f ca="1">IFERROR(__xludf.DUMMYFUNCTION("""COMPUTED_VALUE"""),6)</f>
        <v>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" customFormat="1" x14ac:dyDescent="0.25">
      <c r="A46" s="1" t="s">
        <v>55</v>
      </c>
      <c r="B46" s="2" t="str">
        <f ca="1">IFERROR(__xludf.DUMMYFUNCTION("""COMPUTED_VALUE"""),"62")</f>
        <v>62</v>
      </c>
      <c r="C46" s="1">
        <f ca="1">IFERROR(__xludf.DUMMYFUNCTION("""COMPUTED_VALUE"""),4)</f>
        <v>4</v>
      </c>
      <c r="D46" s="1">
        <f ca="1">IFERROR(__xludf.DUMMYFUNCTION("""COMPUTED_VALUE"""),6)</f>
        <v>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" customFormat="1" x14ac:dyDescent="0.25">
      <c r="A47" s="1" t="s">
        <v>56</v>
      </c>
      <c r="B47" s="2" t="str">
        <f ca="1">IFERROR(__xludf.DUMMYFUNCTION("""COMPUTED_VALUE"""),"62")</f>
        <v>62</v>
      </c>
      <c r="C47" s="1">
        <f ca="1">IFERROR(__xludf.DUMMYFUNCTION("""COMPUTED_VALUE"""),4)</f>
        <v>4</v>
      </c>
      <c r="D47" s="1">
        <f ca="1">IFERROR(__xludf.DUMMYFUNCTION("""COMPUTED_VALUE"""),6)</f>
        <v>6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" customFormat="1" x14ac:dyDescent="0.25">
      <c r="A48" s="1" t="s">
        <v>57</v>
      </c>
      <c r="B48" s="2" t="str">
        <f ca="1">IFERROR(__xludf.DUMMYFUNCTION("""COMPUTED_VALUE"""),"72")</f>
        <v>72</v>
      </c>
      <c r="C48" s="1">
        <f ca="1">IFERROR(__xludf.DUMMYFUNCTION("""COMPUTED_VALUE"""),4)</f>
        <v>4</v>
      </c>
      <c r="D48" s="1">
        <f ca="1">IFERROR(__xludf.DUMMYFUNCTION("""COMPUTED_VALUE"""),6)</f>
        <v>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" customFormat="1" x14ac:dyDescent="0.25">
      <c r="A49" s="1" t="s">
        <v>58</v>
      </c>
      <c r="B49" s="2" t="str">
        <f ca="1">IFERROR(__xludf.DUMMYFUNCTION("""COMPUTED_VALUE"""),"77")</f>
        <v>77</v>
      </c>
      <c r="C49" s="1">
        <f ca="1">IFERROR(__xludf.DUMMYFUNCTION("""COMPUTED_VALUE"""),4)</f>
        <v>4</v>
      </c>
      <c r="D49" s="1">
        <f ca="1">IFERROR(__xludf.DUMMYFUNCTION("""COMPUTED_VALUE"""),6)</f>
        <v>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" customFormat="1" x14ac:dyDescent="0.25">
      <c r="A50" s="1" t="s">
        <v>59</v>
      </c>
      <c r="B50" s="2" t="str">
        <f ca="1">IFERROR(__xludf.DUMMYFUNCTION("""COMPUTED_VALUE"""),"32")</f>
        <v>32</v>
      </c>
      <c r="C50" s="1">
        <f ca="1">IFERROR(__xludf.DUMMYFUNCTION("""COMPUTED_VALUE"""),4)</f>
        <v>4</v>
      </c>
      <c r="D50" s="1">
        <f ca="1">IFERROR(__xludf.DUMMYFUNCTION("""COMPUTED_VALUE"""),5)</f>
        <v>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" customFormat="1" x14ac:dyDescent="0.25">
      <c r="A51" s="1" t="s">
        <v>46</v>
      </c>
      <c r="B51" s="2" t="str">
        <f ca="1">IFERROR(__xludf.DUMMYFUNCTION("""COMPUTED_VALUE"""),"45")</f>
        <v>45</v>
      </c>
      <c r="C51" s="1">
        <f ca="1">IFERROR(__xludf.DUMMYFUNCTION("""COMPUTED_VALUE"""),4)</f>
        <v>4</v>
      </c>
      <c r="D51" s="1">
        <f ca="1">IFERROR(__xludf.DUMMYFUNCTION("""COMPUTED_VALUE"""),5)</f>
        <v>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" customFormat="1" x14ac:dyDescent="0.25">
      <c r="A52" s="1" t="s">
        <v>60</v>
      </c>
      <c r="B52" s="2" t="str">
        <f ca="1">IFERROR(__xludf.DUMMYFUNCTION("""COMPUTED_VALUE"""),"45")</f>
        <v>45</v>
      </c>
      <c r="C52" s="1">
        <f ca="1">IFERROR(__xludf.DUMMYFUNCTION("""COMPUTED_VALUE"""),4)</f>
        <v>4</v>
      </c>
      <c r="D52" s="1">
        <f ca="1">IFERROR(__xludf.DUMMYFUNCTION("""COMPUTED_VALUE"""),4)</f>
        <v>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" customFormat="1" x14ac:dyDescent="0.25">
      <c r="A53" s="1" t="s">
        <v>53</v>
      </c>
      <c r="B53" s="2" t="str">
        <f ca="1">IFERROR(__xludf.DUMMYFUNCTION("""COMPUTED_VALUE"""),"79")</f>
        <v>79</v>
      </c>
      <c r="C53" s="1">
        <f ca="1">IFERROR(__xludf.DUMMYFUNCTION("""COMPUTED_VALUE"""),4)</f>
        <v>4</v>
      </c>
      <c r="D53" s="1">
        <f ca="1">IFERROR(__xludf.DUMMYFUNCTION("""COMPUTED_VALUE"""),4)</f>
        <v>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" customFormat="1" x14ac:dyDescent="0.25">
      <c r="A54" s="1" t="s">
        <v>61</v>
      </c>
      <c r="B54" s="2" t="str">
        <f ca="1">IFERROR(__xludf.DUMMYFUNCTION("""COMPUTED_VALUE"""),"62")</f>
        <v>62</v>
      </c>
      <c r="C54" s="1">
        <f ca="1">IFERROR(__xludf.DUMMYFUNCTION("""COMPUTED_VALUE"""),4)</f>
        <v>4</v>
      </c>
      <c r="D54" s="1">
        <f ca="1">IFERROR(__xludf.DUMMYFUNCTION("""COMPUTED_VALUE"""),3.5)</f>
        <v>3.5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" customFormat="1" x14ac:dyDescent="0.25">
      <c r="A55" s="1" t="s">
        <v>62</v>
      </c>
      <c r="B55" s="2" t="str">
        <f ca="1">IFERROR(__xludf.DUMMYFUNCTION("""COMPUTED_VALUE"""),"61")</f>
        <v>61</v>
      </c>
      <c r="C55" s="1">
        <f ca="1">IFERROR(__xludf.DUMMYFUNCTION("""COMPUTED_VALUE"""),4)</f>
        <v>4</v>
      </c>
      <c r="D55" s="1">
        <f ca="1">IFERROR(__xludf.DUMMYFUNCTION("""COMPUTED_VALUE"""),3)</f>
        <v>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" customFormat="1" x14ac:dyDescent="0.25">
      <c r="A56" s="1" t="s">
        <v>63</v>
      </c>
      <c r="B56" s="2" t="str">
        <f ca="1">IFERROR(__xludf.DUMMYFUNCTION("""COMPUTED_VALUE"""),"93")</f>
        <v>93</v>
      </c>
      <c r="C56" s="1">
        <f ca="1">IFERROR(__xludf.DUMMYFUNCTION("""COMPUTED_VALUE"""),4)</f>
        <v>4</v>
      </c>
      <c r="D56" s="1">
        <f ca="1">IFERROR(__xludf.DUMMYFUNCTION("""COMPUTED_VALUE"""),3)</f>
        <v>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" customFormat="1" x14ac:dyDescent="0.25">
      <c r="A57" s="1" t="s">
        <v>64</v>
      </c>
      <c r="B57" s="2" t="str">
        <f ca="1">IFERROR(__xludf.DUMMYFUNCTION("""COMPUTED_VALUE"""),"77")</f>
        <v>77</v>
      </c>
      <c r="C57" s="1">
        <f ca="1">IFERROR(__xludf.DUMMYFUNCTION("""COMPUTED_VALUE"""),4)</f>
        <v>4</v>
      </c>
      <c r="D57" s="1">
        <f ca="1">IFERROR(__xludf.DUMMYFUNCTION("""COMPUTED_VALUE"""),2)</f>
        <v>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" customFormat="1" x14ac:dyDescent="0.25">
      <c r="A58" s="1" t="s">
        <v>65</v>
      </c>
      <c r="B58" s="2" t="str">
        <f ca="1">IFERROR(__xludf.DUMMYFUNCTION("""COMPUTED_VALUE"""),"4")</f>
        <v>4</v>
      </c>
      <c r="C58" s="1">
        <f ca="1">IFERROR(__xludf.DUMMYFUNCTION("""COMPUTED_VALUE"""),4)</f>
        <v>4</v>
      </c>
      <c r="D58" s="1">
        <f ca="1">IFERROR(__xludf.DUMMYFUNCTION("""COMPUTED_VALUE"""),0)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" customFormat="1" x14ac:dyDescent="0.25">
      <c r="A59" s="1" t="s">
        <v>66</v>
      </c>
      <c r="B59" s="2" t="str">
        <f ca="1">IFERROR(__xludf.DUMMYFUNCTION("""COMPUTED_VALUE"""),"4")</f>
        <v>4</v>
      </c>
      <c r="C59" s="1">
        <f ca="1">IFERROR(__xludf.DUMMYFUNCTION("""COMPUTED_VALUE"""),4)</f>
        <v>4</v>
      </c>
      <c r="D59" s="1">
        <f ca="1">IFERROR(__xludf.DUMMYFUNCTION("""COMPUTED_VALUE"""),0)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" customFormat="1" x14ac:dyDescent="0.25">
      <c r="A60" s="1" t="s">
        <v>67</v>
      </c>
      <c r="B60" s="2" t="str">
        <f ca="1">IFERROR(__xludf.DUMMYFUNCTION("""COMPUTED_VALUE"""),"4")</f>
        <v>4</v>
      </c>
      <c r="C60" s="1">
        <f ca="1">IFERROR(__xludf.DUMMYFUNCTION("""COMPUTED_VALUE"""),4)</f>
        <v>4</v>
      </c>
      <c r="D60" s="1">
        <f ca="1">IFERROR(__xludf.DUMMYFUNCTION("""COMPUTED_VALUE"""),0)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" customFormat="1" x14ac:dyDescent="0.25">
      <c r="A61" s="1" t="s">
        <v>68</v>
      </c>
      <c r="B61" s="2" t="str">
        <f ca="1">IFERROR(__xludf.DUMMYFUNCTION("""COMPUTED_VALUE"""),"5")</f>
        <v>5</v>
      </c>
      <c r="C61" s="1">
        <f ca="1">IFERROR(__xludf.DUMMYFUNCTION("""COMPUTED_VALUE"""),4)</f>
        <v>4</v>
      </c>
      <c r="D61" s="1">
        <f ca="1">IFERROR(__xludf.DUMMYFUNCTION("""COMPUTED_VALUE"""),0)</f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" customFormat="1" x14ac:dyDescent="0.25">
      <c r="A62" s="1" t="s">
        <v>69</v>
      </c>
      <c r="B62" s="2" t="str">
        <f ca="1">IFERROR(__xludf.DUMMYFUNCTION("""COMPUTED_VALUE"""),"5")</f>
        <v>5</v>
      </c>
      <c r="C62" s="1">
        <f ca="1">IFERROR(__xludf.DUMMYFUNCTION("""COMPUTED_VALUE"""),4)</f>
        <v>4</v>
      </c>
      <c r="D62" s="1">
        <f ca="1">IFERROR(__xludf.DUMMYFUNCTION("""COMPUTED_VALUE"""),0)</f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" customFormat="1" x14ac:dyDescent="0.25">
      <c r="A63" s="1" t="s">
        <v>70</v>
      </c>
      <c r="B63" s="2" t="str">
        <f ca="1">IFERROR(__xludf.DUMMYFUNCTION("""COMPUTED_VALUE"""),"5")</f>
        <v>5</v>
      </c>
      <c r="C63" s="1">
        <f ca="1">IFERROR(__xludf.DUMMYFUNCTION("""COMPUTED_VALUE"""),4)</f>
        <v>4</v>
      </c>
      <c r="D63" s="1">
        <f ca="1">IFERROR(__xludf.DUMMYFUNCTION("""COMPUTED_VALUE"""),0)</f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" customFormat="1" x14ac:dyDescent="0.25">
      <c r="A64" s="1" t="s">
        <v>71</v>
      </c>
      <c r="B64" s="2" t="str">
        <f ca="1">IFERROR(__xludf.DUMMYFUNCTION("""COMPUTED_VALUE"""),"10")</f>
        <v>10</v>
      </c>
      <c r="C64" s="1">
        <f ca="1">IFERROR(__xludf.DUMMYFUNCTION("""COMPUTED_VALUE"""),4)</f>
        <v>4</v>
      </c>
      <c r="D64" s="1">
        <f ca="1">IFERROR(__xludf.DUMMYFUNCTION("""COMPUTED_VALUE"""),0)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" customFormat="1" x14ac:dyDescent="0.25">
      <c r="A65" s="1" t="s">
        <v>72</v>
      </c>
      <c r="B65" s="2" t="str">
        <f ca="1">IFERROR(__xludf.DUMMYFUNCTION("""COMPUTED_VALUE"""),"11")</f>
        <v>11</v>
      </c>
      <c r="C65" s="1">
        <f ca="1">IFERROR(__xludf.DUMMYFUNCTION("""COMPUTED_VALUE"""),4)</f>
        <v>4</v>
      </c>
      <c r="D65" s="1">
        <f ca="1">IFERROR(__xludf.DUMMYFUNCTION("""COMPUTED_VALUE"""),0)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" customFormat="1" x14ac:dyDescent="0.25">
      <c r="A66" s="1" t="s">
        <v>73</v>
      </c>
      <c r="B66" s="2" t="str">
        <f ca="1">IFERROR(__xludf.DUMMYFUNCTION("""COMPUTED_VALUE"""),"11")</f>
        <v>11</v>
      </c>
      <c r="C66" s="1">
        <f ca="1">IFERROR(__xludf.DUMMYFUNCTION("""COMPUTED_VALUE"""),4)</f>
        <v>4</v>
      </c>
      <c r="D66" s="1">
        <f ca="1">IFERROR(__xludf.DUMMYFUNCTION("""COMPUTED_VALUE"""),0)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" customFormat="1" x14ac:dyDescent="0.25">
      <c r="A67" s="1" t="s">
        <v>74</v>
      </c>
      <c r="B67" s="2" t="str">
        <f ca="1">IFERROR(__xludf.DUMMYFUNCTION("""COMPUTED_VALUE"""),"13")</f>
        <v>13</v>
      </c>
      <c r="C67" s="1">
        <f ca="1">IFERROR(__xludf.DUMMYFUNCTION("""COMPUTED_VALUE"""),4)</f>
        <v>4</v>
      </c>
      <c r="D67" s="1">
        <f ca="1">IFERROR(__xludf.DUMMYFUNCTION("""COMPUTED_VALUE"""),0)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" customFormat="1" x14ac:dyDescent="0.25">
      <c r="A68" s="1" t="s">
        <v>75</v>
      </c>
      <c r="B68" s="2" t="str">
        <f ca="1">IFERROR(__xludf.DUMMYFUNCTION("""COMPUTED_VALUE"""),"13")</f>
        <v>13</v>
      </c>
      <c r="C68" s="1">
        <f ca="1">IFERROR(__xludf.DUMMYFUNCTION("""COMPUTED_VALUE"""),4)</f>
        <v>4</v>
      </c>
      <c r="D68" s="1">
        <f ca="1">IFERROR(__xludf.DUMMYFUNCTION("""COMPUTED_VALUE"""),0)</f>
        <v>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" customFormat="1" x14ac:dyDescent="0.25">
      <c r="A69" s="1" t="s">
        <v>76</v>
      </c>
      <c r="B69" s="2" t="str">
        <f ca="1">IFERROR(__xludf.DUMMYFUNCTION("""COMPUTED_VALUE"""),"13")</f>
        <v>13</v>
      </c>
      <c r="C69" s="1">
        <f ca="1">IFERROR(__xludf.DUMMYFUNCTION("""COMPUTED_VALUE"""),4)</f>
        <v>4</v>
      </c>
      <c r="D69" s="1">
        <f ca="1">IFERROR(__xludf.DUMMYFUNCTION("""COMPUTED_VALUE"""),0)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" customFormat="1" x14ac:dyDescent="0.25">
      <c r="A70" s="1" t="s">
        <v>77</v>
      </c>
      <c r="B70" s="2" t="str">
        <f ca="1">IFERROR(__xludf.DUMMYFUNCTION("""COMPUTED_VALUE"""),"18")</f>
        <v>18</v>
      </c>
      <c r="C70" s="1">
        <f ca="1">IFERROR(__xludf.DUMMYFUNCTION("""COMPUTED_VALUE"""),4)</f>
        <v>4</v>
      </c>
      <c r="D70" s="1">
        <f ca="1">IFERROR(__xludf.DUMMYFUNCTION("""COMPUTED_VALUE"""),0)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" customFormat="1" x14ac:dyDescent="0.25">
      <c r="A71" s="1" t="s">
        <v>38</v>
      </c>
      <c r="B71" s="2" t="str">
        <f ca="1">IFERROR(__xludf.DUMMYFUNCTION("""COMPUTED_VALUE"""),"18")</f>
        <v>18</v>
      </c>
      <c r="C71" s="1">
        <f ca="1">IFERROR(__xludf.DUMMYFUNCTION("""COMPUTED_VALUE"""),4)</f>
        <v>4</v>
      </c>
      <c r="D71" s="1">
        <f ca="1">IFERROR(__xludf.DUMMYFUNCTION("""COMPUTED_VALUE"""),0)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x14ac:dyDescent="0.25">
      <c r="A72" s="1" t="s">
        <v>78</v>
      </c>
      <c r="B72" s="2" t="str">
        <f ca="1">IFERROR(__xludf.DUMMYFUNCTION("""COMPUTED_VALUE"""),"18")</f>
        <v>18</v>
      </c>
      <c r="C72" s="1">
        <f ca="1">IFERROR(__xludf.DUMMYFUNCTION("""COMPUTED_VALUE"""),4)</f>
        <v>4</v>
      </c>
      <c r="D72" s="1">
        <f ca="1">IFERROR(__xludf.DUMMYFUNCTION("""COMPUTED_VALUE"""),0)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x14ac:dyDescent="0.25">
      <c r="A73" s="1" t="s">
        <v>79</v>
      </c>
      <c r="B73" s="2" t="str">
        <f ca="1">IFERROR(__xludf.DUMMYFUNCTION("""COMPUTED_VALUE"""),"43")</f>
        <v>43</v>
      </c>
      <c r="C73" s="1">
        <f ca="1">IFERROR(__xludf.DUMMYFUNCTION("""COMPUTED_VALUE"""),4)</f>
        <v>4</v>
      </c>
      <c r="D73" s="1">
        <f ca="1">IFERROR(__xludf.DUMMYFUNCTION("""COMPUTED_VALUE"""),0)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x14ac:dyDescent="0.25">
      <c r="A74" s="1" t="s">
        <v>80</v>
      </c>
      <c r="B74" s="2" t="str">
        <f ca="1">IFERROR(__xludf.DUMMYFUNCTION("""COMPUTED_VALUE"""),"43")</f>
        <v>43</v>
      </c>
      <c r="C74" s="1">
        <f ca="1">IFERROR(__xludf.DUMMYFUNCTION("""COMPUTED_VALUE"""),4)</f>
        <v>4</v>
      </c>
      <c r="D74" s="1">
        <f ca="1">IFERROR(__xludf.DUMMYFUNCTION("""COMPUTED_VALUE"""),0)</f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x14ac:dyDescent="0.25">
      <c r="A75" s="1" t="s">
        <v>81</v>
      </c>
      <c r="B75" s="2" t="str">
        <f ca="1">IFERROR(__xludf.DUMMYFUNCTION("""COMPUTED_VALUE"""),"46")</f>
        <v>46</v>
      </c>
      <c r="C75" s="1">
        <f ca="1">IFERROR(__xludf.DUMMYFUNCTION("""COMPUTED_VALUE"""),4)</f>
        <v>4</v>
      </c>
      <c r="D75" s="1">
        <f ca="1">IFERROR(__xludf.DUMMYFUNCTION("""COMPUTED_VALUE"""),0)</f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" customFormat="1" x14ac:dyDescent="0.25">
      <c r="A76" s="1" t="s">
        <v>82</v>
      </c>
      <c r="B76" s="2" t="str">
        <f ca="1">IFERROR(__xludf.DUMMYFUNCTION("""COMPUTED_VALUE"""),"47")</f>
        <v>47</v>
      </c>
      <c r="C76" s="1">
        <f ca="1">IFERROR(__xludf.DUMMYFUNCTION("""COMPUTED_VALUE"""),4)</f>
        <v>4</v>
      </c>
      <c r="D76" s="1">
        <f ca="1">IFERROR(__xludf.DUMMYFUNCTION("""COMPUTED_VALUE"""),0)</f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5">
      <c r="A77" s="1" t="s">
        <v>83</v>
      </c>
      <c r="B77" s="2" t="str">
        <f ca="1">IFERROR(__xludf.DUMMYFUNCTION("""COMPUTED_VALUE"""),"47")</f>
        <v>47</v>
      </c>
      <c r="C77" s="1">
        <f ca="1">IFERROR(__xludf.DUMMYFUNCTION("""COMPUTED_VALUE"""),4)</f>
        <v>4</v>
      </c>
      <c r="D77" s="1">
        <f ca="1">IFERROR(__xludf.DUMMYFUNCTION("""COMPUTED_VALUE"""),0)</f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5">
      <c r="A78" s="1" t="s">
        <v>84</v>
      </c>
      <c r="B78" s="2" t="str">
        <f ca="1">IFERROR(__xludf.DUMMYFUNCTION("""COMPUTED_VALUE"""),"47")</f>
        <v>47</v>
      </c>
      <c r="C78" s="1">
        <f ca="1">IFERROR(__xludf.DUMMYFUNCTION("""COMPUTED_VALUE"""),4)</f>
        <v>4</v>
      </c>
      <c r="D78" s="1">
        <f ca="1">IFERROR(__xludf.DUMMYFUNCTION("""COMPUTED_VALUE"""),0)</f>
        <v>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5">
      <c r="A79" s="1" t="s">
        <v>85</v>
      </c>
      <c r="B79" s="2" t="str">
        <f ca="1">IFERROR(__xludf.DUMMYFUNCTION("""COMPUTED_VALUE"""),"59")</f>
        <v>59</v>
      </c>
      <c r="C79" s="1">
        <f ca="1">IFERROR(__xludf.DUMMYFUNCTION("""COMPUTED_VALUE"""),4)</f>
        <v>4</v>
      </c>
      <c r="D79" s="1">
        <f ca="1">IFERROR(__xludf.DUMMYFUNCTION("""COMPUTED_VALUE"""),0)</f>
        <v>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5">
      <c r="A80" s="1" t="s">
        <v>86</v>
      </c>
      <c r="B80" s="2" t="str">
        <f ca="1">IFERROR(__xludf.DUMMYFUNCTION("""COMPUTED_VALUE"""),"59")</f>
        <v>59</v>
      </c>
      <c r="C80" s="1">
        <f ca="1">IFERROR(__xludf.DUMMYFUNCTION("""COMPUTED_VALUE"""),4)</f>
        <v>4</v>
      </c>
      <c r="D80" s="1">
        <f ca="1">IFERROR(__xludf.DUMMYFUNCTION("""COMPUTED_VALUE"""),0)</f>
        <v>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5">
      <c r="A81" s="1" t="s">
        <v>87</v>
      </c>
      <c r="B81" s="2" t="str">
        <f ca="1">IFERROR(__xludf.DUMMYFUNCTION("""COMPUTED_VALUE"""),"59")</f>
        <v>59</v>
      </c>
      <c r="C81" s="1">
        <f ca="1">IFERROR(__xludf.DUMMYFUNCTION("""COMPUTED_VALUE"""),4)</f>
        <v>4</v>
      </c>
      <c r="D81" s="1">
        <f ca="1">IFERROR(__xludf.DUMMYFUNCTION("""COMPUTED_VALUE"""),0)</f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5">
      <c r="A82" s="1" t="s">
        <v>88</v>
      </c>
      <c r="B82" s="2" t="str">
        <f ca="1">IFERROR(__xludf.DUMMYFUNCTION("""COMPUTED_VALUE"""),"73")</f>
        <v>73</v>
      </c>
      <c r="C82" s="1">
        <f ca="1">IFERROR(__xludf.DUMMYFUNCTION("""COMPUTED_VALUE"""),4)</f>
        <v>4</v>
      </c>
      <c r="D82" s="1">
        <f ca="1">IFERROR(__xludf.DUMMYFUNCTION("""COMPUTED_VALUE"""),0)</f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5">
      <c r="A83" s="1" t="s">
        <v>89</v>
      </c>
      <c r="B83" s="2" t="str">
        <f ca="1">IFERROR(__xludf.DUMMYFUNCTION("""COMPUTED_VALUE"""),"73")</f>
        <v>73</v>
      </c>
      <c r="C83" s="1">
        <f ca="1">IFERROR(__xludf.DUMMYFUNCTION("""COMPUTED_VALUE"""),4)</f>
        <v>4</v>
      </c>
      <c r="D83" s="1">
        <f ca="1">IFERROR(__xludf.DUMMYFUNCTION("""COMPUTED_VALUE"""),0)</f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5">
      <c r="A84" s="1" t="s">
        <v>90</v>
      </c>
      <c r="B84" s="2" t="str">
        <f ca="1">IFERROR(__xludf.DUMMYFUNCTION("""COMPUTED_VALUE"""),"73")</f>
        <v>73</v>
      </c>
      <c r="C84" s="1">
        <f ca="1">IFERROR(__xludf.DUMMYFUNCTION("""COMPUTED_VALUE"""),4)</f>
        <v>4</v>
      </c>
      <c r="D84" s="1">
        <f ca="1">IFERROR(__xludf.DUMMYFUNCTION("""COMPUTED_VALUE"""),0)</f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5">
      <c r="A85" s="1" t="s">
        <v>91</v>
      </c>
      <c r="B85" s="2" t="str">
        <f ca="1">IFERROR(__xludf.DUMMYFUNCTION("""COMPUTED_VALUE"""),"93")</f>
        <v>93</v>
      </c>
      <c r="C85" s="1">
        <f ca="1">IFERROR(__xludf.DUMMYFUNCTION("""COMPUTED_VALUE"""),4)</f>
        <v>4</v>
      </c>
      <c r="D85" s="1">
        <f ca="1">IFERROR(__xludf.DUMMYFUNCTION("""COMPUTED_VALUE"""),0)</f>
        <v>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5">
      <c r="A86" s="1" t="s">
        <v>92</v>
      </c>
      <c r="B86" s="2" t="str">
        <f ca="1">IFERROR(__xludf.DUMMYFUNCTION("""COMPUTED_VALUE"""),"20")</f>
        <v>20</v>
      </c>
      <c r="C86" s="1">
        <f ca="1">IFERROR(__xludf.DUMMYFUNCTION("""COMPUTED_VALUE"""),3)</f>
        <v>3</v>
      </c>
      <c r="D86" s="1">
        <f ca="1">IFERROR(__xludf.DUMMYFUNCTION("""COMPUTED_VALUE"""),57)</f>
        <v>57</v>
      </c>
      <c r="E86" s="1" t="s">
        <v>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5">
      <c r="A87" s="1" t="s">
        <v>93</v>
      </c>
      <c r="B87" s="2" t="str">
        <f ca="1">IFERROR(__xludf.DUMMYFUNCTION("""COMPUTED_VALUE"""),"70")</f>
        <v>70</v>
      </c>
      <c r="C87" s="1">
        <f ca="1">IFERROR(__xludf.DUMMYFUNCTION("""COMPUTED_VALUE"""),3)</f>
        <v>3</v>
      </c>
      <c r="D87" s="1">
        <f ca="1">IFERROR(__xludf.DUMMYFUNCTION("""COMPUTED_VALUE"""),57)</f>
        <v>57</v>
      </c>
      <c r="E87" s="1" t="s">
        <v>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5">
      <c r="A88" s="1" t="s">
        <v>94</v>
      </c>
      <c r="B88" s="2" t="str">
        <f ca="1">IFERROR(__xludf.DUMMYFUNCTION("""COMPUTED_VALUE"""),"72")</f>
        <v>72</v>
      </c>
      <c r="C88" s="1">
        <f ca="1">IFERROR(__xludf.DUMMYFUNCTION("""COMPUTED_VALUE"""),3)</f>
        <v>3</v>
      </c>
      <c r="D88" s="1">
        <f ca="1">IFERROR(__xludf.DUMMYFUNCTION("""COMPUTED_VALUE"""),56)</f>
        <v>56</v>
      </c>
      <c r="E88" s="1" t="s">
        <v>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x14ac:dyDescent="0.25">
      <c r="A89" s="1" t="s">
        <v>95</v>
      </c>
      <c r="B89" s="2" t="str">
        <f ca="1">IFERROR(__xludf.DUMMYFUNCTION("""COMPUTED_VALUE"""),"МБУ «Школа имени С. П. Королёва»")</f>
        <v>МБУ «Школа имени С. П. Королёва»</v>
      </c>
      <c r="C89" s="1">
        <f ca="1">IFERROR(__xludf.DUMMYFUNCTION("""COMPUTED_VALUE"""),3)</f>
        <v>3</v>
      </c>
      <c r="D89" s="1">
        <f ca="1">IFERROR(__xludf.DUMMYFUNCTION("""COMPUTED_VALUE"""),54.5)</f>
        <v>54.5</v>
      </c>
      <c r="E89" s="1" t="s">
        <v>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x14ac:dyDescent="0.25">
      <c r="A90" s="1" t="s">
        <v>96</v>
      </c>
      <c r="B90" s="2" t="str">
        <f ca="1">IFERROR(__xludf.DUMMYFUNCTION("""COMPUTED_VALUE"""),"10")</f>
        <v>10</v>
      </c>
      <c r="C90" s="1">
        <f ca="1">IFERROR(__xludf.DUMMYFUNCTION("""COMPUTED_VALUE"""),3)</f>
        <v>3</v>
      </c>
      <c r="D90" s="1">
        <f ca="1">IFERROR(__xludf.DUMMYFUNCTION("""COMPUTED_VALUE"""),54)</f>
        <v>54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x14ac:dyDescent="0.25">
      <c r="A91" s="1" t="s">
        <v>97</v>
      </c>
      <c r="B91" s="2" t="str">
        <f ca="1">IFERROR(__xludf.DUMMYFUNCTION("""COMPUTED_VALUE"""),"18")</f>
        <v>18</v>
      </c>
      <c r="C91" s="1">
        <f ca="1">IFERROR(__xludf.DUMMYFUNCTION("""COMPUTED_VALUE"""),3)</f>
        <v>3</v>
      </c>
      <c r="D91" s="1">
        <f ca="1">IFERROR(__xludf.DUMMYFUNCTION("""COMPUTED_VALUE"""),54)</f>
        <v>54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x14ac:dyDescent="0.25">
      <c r="A92" s="1" t="s">
        <v>98</v>
      </c>
      <c r="B92" s="2" t="str">
        <f ca="1">IFERROR(__xludf.DUMMYFUNCTION("""COMPUTED_VALUE"""),"20")</f>
        <v>20</v>
      </c>
      <c r="C92" s="1">
        <f ca="1">IFERROR(__xludf.DUMMYFUNCTION("""COMPUTED_VALUE"""),3)</f>
        <v>3</v>
      </c>
      <c r="D92" s="1">
        <f ca="1">IFERROR(__xludf.DUMMYFUNCTION("""COMPUTED_VALUE"""),54)</f>
        <v>54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x14ac:dyDescent="0.25">
      <c r="A93" s="1" t="s">
        <v>99</v>
      </c>
      <c r="B93" s="2" t="str">
        <f ca="1">IFERROR(__xludf.DUMMYFUNCTION("""COMPUTED_VALUE"""),"72")</f>
        <v>72</v>
      </c>
      <c r="C93" s="1">
        <f ca="1">IFERROR(__xludf.DUMMYFUNCTION("""COMPUTED_VALUE"""),3)</f>
        <v>3</v>
      </c>
      <c r="D93" s="1">
        <f ca="1">IFERROR(__xludf.DUMMYFUNCTION("""COMPUTED_VALUE"""),54)</f>
        <v>54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5">
      <c r="A94" s="1" t="s">
        <v>100</v>
      </c>
      <c r="B94" s="2" t="str">
        <f ca="1">IFERROR(__xludf.DUMMYFUNCTION("""COMPUTED_VALUE"""),"67")</f>
        <v>67</v>
      </c>
      <c r="C94" s="1">
        <f ca="1">IFERROR(__xludf.DUMMYFUNCTION("""COMPUTED_VALUE"""),3)</f>
        <v>3</v>
      </c>
      <c r="D94" s="1">
        <f ca="1">IFERROR(__xludf.DUMMYFUNCTION("""COMPUTED_VALUE"""),53)</f>
        <v>53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5">
      <c r="A95" s="1" t="s">
        <v>101</v>
      </c>
      <c r="B95" s="2" t="str">
        <f ca="1">IFERROR(__xludf.DUMMYFUNCTION("""COMPUTED_VALUE"""),"76")</f>
        <v>76</v>
      </c>
      <c r="C95" s="1">
        <f ca="1">IFERROR(__xludf.DUMMYFUNCTION("""COMPUTED_VALUE"""),3)</f>
        <v>3</v>
      </c>
      <c r="D95" s="1">
        <f ca="1">IFERROR(__xludf.DUMMYFUNCTION("""COMPUTED_VALUE"""),53)</f>
        <v>53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x14ac:dyDescent="0.25">
      <c r="A96" s="1" t="s">
        <v>102</v>
      </c>
      <c r="B96" s="2" t="str">
        <f ca="1">IFERROR(__xludf.DUMMYFUNCTION("""COMPUTED_VALUE"""),"72")</f>
        <v>72</v>
      </c>
      <c r="C96" s="1">
        <f ca="1">IFERROR(__xludf.DUMMYFUNCTION("""COMPUTED_VALUE"""),3)</f>
        <v>3</v>
      </c>
      <c r="D96" s="1">
        <f ca="1">IFERROR(__xludf.DUMMYFUNCTION("""COMPUTED_VALUE"""),52)</f>
        <v>52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x14ac:dyDescent="0.25">
      <c r="A97" s="1" t="s">
        <v>103</v>
      </c>
      <c r="B97" s="2" t="str">
        <f ca="1">IFERROR(__xludf.DUMMYFUNCTION("""COMPUTED_VALUE"""),"90")</f>
        <v>90</v>
      </c>
      <c r="C97" s="1">
        <f ca="1">IFERROR(__xludf.DUMMYFUNCTION("""COMPUTED_VALUE"""),3)</f>
        <v>3</v>
      </c>
      <c r="D97" s="1">
        <f ca="1">IFERROR(__xludf.DUMMYFUNCTION("""COMPUTED_VALUE"""),52)</f>
        <v>52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x14ac:dyDescent="0.25">
      <c r="A98" s="1" t="s">
        <v>104</v>
      </c>
      <c r="B98" s="2" t="str">
        <f ca="1">IFERROR(__xludf.DUMMYFUNCTION("""COMPUTED_VALUE"""),"77")</f>
        <v>77</v>
      </c>
      <c r="C98" s="1">
        <f ca="1">IFERROR(__xludf.DUMMYFUNCTION("""COMPUTED_VALUE"""),3)</f>
        <v>3</v>
      </c>
      <c r="D98" s="1">
        <f ca="1">IFERROR(__xludf.DUMMYFUNCTION("""COMPUTED_VALUE"""),51.5)</f>
        <v>51.5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x14ac:dyDescent="0.25">
      <c r="A99" s="1" t="s">
        <v>105</v>
      </c>
      <c r="B99" s="2" t="str">
        <f ca="1">IFERROR(__xludf.DUMMYFUNCTION("""COMPUTED_VALUE"""),"70")</f>
        <v>70</v>
      </c>
      <c r="C99" s="1">
        <f ca="1">IFERROR(__xludf.DUMMYFUNCTION("""COMPUTED_VALUE"""),3)</f>
        <v>3</v>
      </c>
      <c r="D99" s="1">
        <f ca="1">IFERROR(__xludf.DUMMYFUNCTION("""COMPUTED_VALUE"""),51)</f>
        <v>51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x14ac:dyDescent="0.25">
      <c r="A100" s="1" t="s">
        <v>106</v>
      </c>
      <c r="B100" s="2" t="str">
        <f ca="1">IFERROR(__xludf.DUMMYFUNCTION("""COMPUTED_VALUE"""),"62")</f>
        <v>62</v>
      </c>
      <c r="C100" s="1">
        <f ca="1">IFERROR(__xludf.DUMMYFUNCTION("""COMPUTED_VALUE"""),3)</f>
        <v>3</v>
      </c>
      <c r="D100" s="1">
        <f ca="1">IFERROR(__xludf.DUMMYFUNCTION("""COMPUTED_VALUE"""),50.5)</f>
        <v>50.5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s="4" customFormat="1" x14ac:dyDescent="0.25">
      <c r="A101" s="1" t="s">
        <v>107</v>
      </c>
      <c r="B101" s="2" t="str">
        <f ca="1">IFERROR(__xludf.DUMMYFUNCTION("""COMPUTED_VALUE"""),"25")</f>
        <v>25</v>
      </c>
      <c r="C101" s="1">
        <f ca="1">IFERROR(__xludf.DUMMYFUNCTION("""COMPUTED_VALUE"""),3)</f>
        <v>3</v>
      </c>
      <c r="D101" s="1">
        <f ca="1">IFERROR(__xludf.DUMMYFUNCTION("""COMPUTED_VALUE"""),50)</f>
        <v>50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s="4" customFormat="1" x14ac:dyDescent="0.25">
      <c r="A102" s="1" t="s">
        <v>108</v>
      </c>
      <c r="B102" s="2" t="str">
        <f ca="1">IFERROR(__xludf.DUMMYFUNCTION("""COMPUTED_VALUE"""),"38")</f>
        <v>38</v>
      </c>
      <c r="C102" s="1">
        <f ca="1">IFERROR(__xludf.DUMMYFUNCTION("""COMPUTED_VALUE"""),3)</f>
        <v>3</v>
      </c>
      <c r="D102" s="1">
        <f ca="1">IFERROR(__xludf.DUMMYFUNCTION("""COMPUTED_VALUE"""),50)</f>
        <v>50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x14ac:dyDescent="0.25">
      <c r="A103" s="1" t="s">
        <v>52</v>
      </c>
      <c r="B103" s="2" t="str">
        <f ca="1">IFERROR(__xludf.DUMMYFUNCTION("""COMPUTED_VALUE"""),"77")</f>
        <v>77</v>
      </c>
      <c r="C103" s="1">
        <f ca="1">IFERROR(__xludf.DUMMYFUNCTION("""COMPUTED_VALUE"""),3)</f>
        <v>3</v>
      </c>
      <c r="D103" s="1">
        <f ca="1">IFERROR(__xludf.DUMMYFUNCTION("""COMPUTED_VALUE"""),50)</f>
        <v>50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x14ac:dyDescent="0.25">
      <c r="A104" s="1" t="s">
        <v>109</v>
      </c>
      <c r="B104" s="2" t="str">
        <f ca="1">IFERROR(__xludf.DUMMYFUNCTION("""COMPUTED_VALUE"""),"25")</f>
        <v>25</v>
      </c>
      <c r="C104" s="1">
        <f ca="1">IFERROR(__xludf.DUMMYFUNCTION("""COMPUTED_VALUE"""),3)</f>
        <v>3</v>
      </c>
      <c r="D104" s="1">
        <f ca="1">IFERROR(__xludf.DUMMYFUNCTION("""COMPUTED_VALUE"""),49.5)</f>
        <v>49.5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x14ac:dyDescent="0.25">
      <c r="A105" s="1" t="s">
        <v>110</v>
      </c>
      <c r="B105" s="2" t="str">
        <f ca="1">IFERROR(__xludf.DUMMYFUNCTION("""COMPUTED_VALUE"""),"76")</f>
        <v>76</v>
      </c>
      <c r="C105" s="1">
        <f ca="1">IFERROR(__xludf.DUMMYFUNCTION("""COMPUTED_VALUE"""),3)</f>
        <v>3</v>
      </c>
      <c r="D105" s="1">
        <f ca="1">IFERROR(__xludf.DUMMYFUNCTION("""COMPUTED_VALUE"""),49.5)</f>
        <v>49.5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x14ac:dyDescent="0.25">
      <c r="A106" s="1" t="s">
        <v>111</v>
      </c>
      <c r="B106" s="2" t="str">
        <f ca="1">IFERROR(__xludf.DUMMYFUNCTION("""COMPUTED_VALUE"""),"32")</f>
        <v>32</v>
      </c>
      <c r="C106" s="1">
        <f ca="1">IFERROR(__xludf.DUMMYFUNCTION("""COMPUTED_VALUE"""),3)</f>
        <v>3</v>
      </c>
      <c r="D106" s="1">
        <f ca="1">IFERROR(__xludf.DUMMYFUNCTION("""COMPUTED_VALUE"""),49)</f>
        <v>49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x14ac:dyDescent="0.25">
      <c r="A107" s="1" t="s">
        <v>112</v>
      </c>
      <c r="B107" s="2" t="str">
        <f ca="1">IFERROR(__xludf.DUMMYFUNCTION("""COMPUTED_VALUE"""),"40")</f>
        <v>40</v>
      </c>
      <c r="C107" s="1">
        <f ca="1">IFERROR(__xludf.DUMMYFUNCTION("""COMPUTED_VALUE"""),3)</f>
        <v>3</v>
      </c>
      <c r="D107" s="1">
        <f ca="1">IFERROR(__xludf.DUMMYFUNCTION("""COMPUTED_VALUE"""),49)</f>
        <v>49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s="4" customFormat="1" x14ac:dyDescent="0.25">
      <c r="A108" s="1" t="s">
        <v>113</v>
      </c>
      <c r="B108" s="2" t="str">
        <f ca="1">IFERROR(__xludf.DUMMYFUNCTION("""COMPUTED_VALUE"""),"51")</f>
        <v>51</v>
      </c>
      <c r="C108" s="1">
        <f ca="1">IFERROR(__xludf.DUMMYFUNCTION("""COMPUTED_VALUE"""),3)</f>
        <v>3</v>
      </c>
      <c r="D108" s="1">
        <f ca="1">IFERROR(__xludf.DUMMYFUNCTION("""COMPUTED_VALUE"""),49)</f>
        <v>49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s="4" customFormat="1" x14ac:dyDescent="0.25">
      <c r="A109" s="1" t="s">
        <v>114</v>
      </c>
      <c r="B109" s="2" t="str">
        <f ca="1">IFERROR(__xludf.DUMMYFUNCTION("""COMPUTED_VALUE"""),"51")</f>
        <v>51</v>
      </c>
      <c r="C109" s="1">
        <f ca="1">IFERROR(__xludf.DUMMYFUNCTION("""COMPUTED_VALUE"""),3)</f>
        <v>3</v>
      </c>
      <c r="D109" s="1">
        <f ca="1">IFERROR(__xludf.DUMMYFUNCTION("""COMPUTED_VALUE"""),49)</f>
        <v>49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x14ac:dyDescent="0.25">
      <c r="A110" s="1" t="s">
        <v>115</v>
      </c>
      <c r="B110" s="2" t="str">
        <f ca="1">IFERROR(__xludf.DUMMYFUNCTION("""COMPUTED_VALUE"""),"58")</f>
        <v>58</v>
      </c>
      <c r="C110" s="1">
        <f ca="1">IFERROR(__xludf.DUMMYFUNCTION("""COMPUTED_VALUE"""),3)</f>
        <v>3</v>
      </c>
      <c r="D110" s="1">
        <f ca="1">IFERROR(__xludf.DUMMYFUNCTION("""COMPUTED_VALUE"""),49)</f>
        <v>49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x14ac:dyDescent="0.25">
      <c r="A111" s="1" t="s">
        <v>116</v>
      </c>
      <c r="B111" s="2" t="str">
        <f ca="1">IFERROR(__xludf.DUMMYFUNCTION("""COMPUTED_VALUE"""),"38")</f>
        <v>38</v>
      </c>
      <c r="C111" s="1">
        <f ca="1">IFERROR(__xludf.DUMMYFUNCTION("""COMPUTED_VALUE"""),3)</f>
        <v>3</v>
      </c>
      <c r="D111" s="1">
        <f ca="1">IFERROR(__xludf.DUMMYFUNCTION("""COMPUTED_VALUE"""),48)</f>
        <v>48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x14ac:dyDescent="0.25">
      <c r="A112" s="1" t="s">
        <v>117</v>
      </c>
      <c r="B112" s="2" t="str">
        <f ca="1">IFERROR(__xludf.DUMMYFUNCTION("""COMPUTED_VALUE"""),"58")</f>
        <v>58</v>
      </c>
      <c r="C112" s="1">
        <f ca="1">IFERROR(__xludf.DUMMYFUNCTION("""COMPUTED_VALUE"""),3)</f>
        <v>3</v>
      </c>
      <c r="D112" s="1">
        <f ca="1">IFERROR(__xludf.DUMMYFUNCTION("""COMPUTED_VALUE"""),48)</f>
        <v>48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x14ac:dyDescent="0.25">
      <c r="A113" s="1" t="s">
        <v>25</v>
      </c>
      <c r="B113" s="2" t="str">
        <f ca="1">IFERROR(__xludf.DUMMYFUNCTION("""COMPUTED_VALUE"""),"70")</f>
        <v>70</v>
      </c>
      <c r="C113" s="1">
        <f ca="1">IFERROR(__xludf.DUMMYFUNCTION("""COMPUTED_VALUE"""),3)</f>
        <v>3</v>
      </c>
      <c r="D113" s="1">
        <f ca="1">IFERROR(__xludf.DUMMYFUNCTION("""COMPUTED_VALUE"""),47.5)</f>
        <v>47.5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x14ac:dyDescent="0.25">
      <c r="A114" s="1" t="s">
        <v>118</v>
      </c>
      <c r="B114" s="2" t="str">
        <f ca="1">IFERROR(__xludf.DUMMYFUNCTION("""COMPUTED_VALUE"""),"43")</f>
        <v>43</v>
      </c>
      <c r="C114" s="1">
        <f ca="1">IFERROR(__xludf.DUMMYFUNCTION("""COMPUTED_VALUE"""),3)</f>
        <v>3</v>
      </c>
      <c r="D114" s="1">
        <f ca="1">IFERROR(__xludf.DUMMYFUNCTION("""COMPUTED_VALUE"""),47)</f>
        <v>47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x14ac:dyDescent="0.25">
      <c r="A115" s="1" t="s">
        <v>119</v>
      </c>
      <c r="B115" s="2" t="str">
        <f ca="1">IFERROR(__xludf.DUMMYFUNCTION("""COMPUTED_VALUE"""),"62")</f>
        <v>62</v>
      </c>
      <c r="C115" s="1">
        <f ca="1">IFERROR(__xludf.DUMMYFUNCTION("""COMPUTED_VALUE"""),3)</f>
        <v>3</v>
      </c>
      <c r="D115" s="1">
        <f ca="1">IFERROR(__xludf.DUMMYFUNCTION("""COMPUTED_VALUE"""),47)</f>
        <v>47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x14ac:dyDescent="0.25">
      <c r="A116" s="1" t="s">
        <v>120</v>
      </c>
      <c r="B116" s="2" t="str">
        <f ca="1">IFERROR(__xludf.DUMMYFUNCTION("""COMPUTED_VALUE"""),"90")</f>
        <v>90</v>
      </c>
      <c r="C116" s="1">
        <f ca="1">IFERROR(__xludf.DUMMYFUNCTION("""COMPUTED_VALUE"""),3)</f>
        <v>3</v>
      </c>
      <c r="D116" s="1">
        <f ca="1">IFERROR(__xludf.DUMMYFUNCTION("""COMPUTED_VALUE"""),47)</f>
        <v>47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x14ac:dyDescent="0.25">
      <c r="A117" s="1" t="s">
        <v>14</v>
      </c>
      <c r="B117" s="2" t="str">
        <f ca="1">IFERROR(__xludf.DUMMYFUNCTION("""COMPUTED_VALUE"""),"10")</f>
        <v>10</v>
      </c>
      <c r="C117" s="1">
        <f ca="1">IFERROR(__xludf.DUMMYFUNCTION("""COMPUTED_VALUE"""),3)</f>
        <v>3</v>
      </c>
      <c r="D117" s="1">
        <f ca="1">IFERROR(__xludf.DUMMYFUNCTION("""COMPUTED_VALUE"""),46.5)</f>
        <v>46.5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x14ac:dyDescent="0.25">
      <c r="A118" s="1" t="s">
        <v>121</v>
      </c>
      <c r="B118" s="2" t="str">
        <f ca="1">IFERROR(__xludf.DUMMYFUNCTION("""COMPUTED_VALUE"""),"76")</f>
        <v>76</v>
      </c>
      <c r="C118" s="1">
        <f ca="1">IFERROR(__xludf.DUMMYFUNCTION("""COMPUTED_VALUE"""),3)</f>
        <v>3</v>
      </c>
      <c r="D118" s="1">
        <f ca="1">IFERROR(__xludf.DUMMYFUNCTION("""COMPUTED_VALUE"""),46.5)</f>
        <v>46.5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x14ac:dyDescent="0.25">
      <c r="A119" s="1" t="s">
        <v>122</v>
      </c>
      <c r="B119" s="2" t="str">
        <f ca="1">IFERROR(__xludf.DUMMYFUNCTION("""COMPUTED_VALUE"""),"10")</f>
        <v>10</v>
      </c>
      <c r="C119" s="1">
        <f ca="1">IFERROR(__xludf.DUMMYFUNCTION("""COMPUTED_VALUE"""),3)</f>
        <v>3</v>
      </c>
      <c r="D119" s="1">
        <f ca="1">IFERROR(__xludf.DUMMYFUNCTION("""COMPUTED_VALUE"""),46)</f>
        <v>46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x14ac:dyDescent="0.25">
      <c r="A120" s="1" t="s">
        <v>123</v>
      </c>
      <c r="B120" s="2" t="str">
        <f ca="1">IFERROR(__xludf.DUMMYFUNCTION("""COMPUTED_VALUE"""),"18")</f>
        <v>18</v>
      </c>
      <c r="C120" s="1">
        <f ca="1">IFERROR(__xludf.DUMMYFUNCTION("""COMPUTED_VALUE"""),3)</f>
        <v>3</v>
      </c>
      <c r="D120" s="1">
        <f ca="1">IFERROR(__xludf.DUMMYFUNCTION("""COMPUTED_VALUE"""),46)</f>
        <v>46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x14ac:dyDescent="0.25">
      <c r="A121" s="1" t="s">
        <v>124</v>
      </c>
      <c r="B121" s="2" t="str">
        <f ca="1">IFERROR(__xludf.DUMMYFUNCTION("""COMPUTED_VALUE"""),"МБУ «Школа имени С. П. Королёва»")</f>
        <v>МБУ «Школа имени С. П. Королёва»</v>
      </c>
      <c r="C121" s="1">
        <f ca="1">IFERROR(__xludf.DUMMYFUNCTION("""COMPUTED_VALUE"""),3)</f>
        <v>3</v>
      </c>
      <c r="D121" s="1">
        <f ca="1">IFERROR(__xludf.DUMMYFUNCTION("""COMPUTED_VALUE"""),46)</f>
        <v>46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x14ac:dyDescent="0.25">
      <c r="A122" s="1" t="s">
        <v>86</v>
      </c>
      <c r="B122" s="2" t="str">
        <f ca="1">IFERROR(__xludf.DUMMYFUNCTION("""COMPUTED_VALUE"""),"32")</f>
        <v>32</v>
      </c>
      <c r="C122" s="1">
        <f ca="1">IFERROR(__xludf.DUMMYFUNCTION("""COMPUTED_VALUE"""),3)</f>
        <v>3</v>
      </c>
      <c r="D122" s="1">
        <f ca="1">IFERROR(__xludf.DUMMYFUNCTION("""COMPUTED_VALUE"""),43)</f>
        <v>43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x14ac:dyDescent="0.25">
      <c r="A123" s="1" t="s">
        <v>125</v>
      </c>
      <c r="B123" s="2" t="str">
        <f ca="1">IFERROR(__xludf.DUMMYFUNCTION("""COMPUTED_VALUE"""),"32")</f>
        <v>32</v>
      </c>
      <c r="C123" s="1">
        <f ca="1">IFERROR(__xludf.DUMMYFUNCTION("""COMPUTED_VALUE"""),3)</f>
        <v>3</v>
      </c>
      <c r="D123" s="1">
        <f ca="1">IFERROR(__xludf.DUMMYFUNCTION("""COMPUTED_VALUE"""),43)</f>
        <v>43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x14ac:dyDescent="0.25">
      <c r="A124" s="1" t="s">
        <v>126</v>
      </c>
      <c r="B124" s="2" t="str">
        <f ca="1">IFERROR(__xludf.DUMMYFUNCTION("""COMPUTED_VALUE"""),"25")</f>
        <v>25</v>
      </c>
      <c r="C124" s="1">
        <f ca="1">IFERROR(__xludf.DUMMYFUNCTION("""COMPUTED_VALUE"""),3)</f>
        <v>3</v>
      </c>
      <c r="D124" s="1">
        <f ca="1">IFERROR(__xludf.DUMMYFUNCTION("""COMPUTED_VALUE"""),42)</f>
        <v>42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x14ac:dyDescent="0.25">
      <c r="A125" s="1" t="s">
        <v>127</v>
      </c>
      <c r="B125" s="2" t="str">
        <f ca="1">IFERROR(__xludf.DUMMYFUNCTION("""COMPUTED_VALUE"""),"91")</f>
        <v>91</v>
      </c>
      <c r="C125" s="1">
        <f ca="1">IFERROR(__xludf.DUMMYFUNCTION("""COMPUTED_VALUE"""),3)</f>
        <v>3</v>
      </c>
      <c r="D125" s="1">
        <f ca="1">IFERROR(__xludf.DUMMYFUNCTION("""COMPUTED_VALUE"""),41.5)</f>
        <v>41.5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x14ac:dyDescent="0.25">
      <c r="A126" s="1" t="s">
        <v>128</v>
      </c>
      <c r="B126" s="2" t="str">
        <f ca="1">IFERROR(__xludf.DUMMYFUNCTION("""COMPUTED_VALUE"""),"40")</f>
        <v>40</v>
      </c>
      <c r="C126" s="1">
        <f ca="1">IFERROR(__xludf.DUMMYFUNCTION("""COMPUTED_VALUE"""),3)</f>
        <v>3</v>
      </c>
      <c r="D126" s="1">
        <f ca="1">IFERROR(__xludf.DUMMYFUNCTION("""COMPUTED_VALUE"""),41)</f>
        <v>41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x14ac:dyDescent="0.25">
      <c r="A127" s="1" t="s">
        <v>129</v>
      </c>
      <c r="B127" s="2" t="str">
        <f ca="1">IFERROR(__xludf.DUMMYFUNCTION("""COMPUTED_VALUE"""),"40")</f>
        <v>40</v>
      </c>
      <c r="C127" s="1">
        <f ca="1">IFERROR(__xludf.DUMMYFUNCTION("""COMPUTED_VALUE"""),3)</f>
        <v>3</v>
      </c>
      <c r="D127" s="1">
        <f ca="1">IFERROR(__xludf.DUMMYFUNCTION("""COMPUTED_VALUE"""),41)</f>
        <v>41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x14ac:dyDescent="0.25">
      <c r="A128" s="1" t="s">
        <v>130</v>
      </c>
      <c r="B128" s="2" t="str">
        <f ca="1">IFERROR(__xludf.DUMMYFUNCTION("""COMPUTED_VALUE"""),"90")</f>
        <v>90</v>
      </c>
      <c r="C128" s="1">
        <f ca="1">IFERROR(__xludf.DUMMYFUNCTION("""COMPUTED_VALUE"""),3)</f>
        <v>3</v>
      </c>
      <c r="D128" s="1">
        <f ca="1">IFERROR(__xludf.DUMMYFUNCTION("""COMPUTED_VALUE"""),41)</f>
        <v>41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x14ac:dyDescent="0.25">
      <c r="A129" s="1" t="s">
        <v>131</v>
      </c>
      <c r="B129" s="2" t="str">
        <f ca="1">IFERROR(__xludf.DUMMYFUNCTION("""COMPUTED_VALUE"""),"91")</f>
        <v>91</v>
      </c>
      <c r="C129" s="1">
        <f ca="1">IFERROR(__xludf.DUMMYFUNCTION("""COMPUTED_VALUE"""),3)</f>
        <v>3</v>
      </c>
      <c r="D129" s="1">
        <f ca="1">IFERROR(__xludf.DUMMYFUNCTION("""COMPUTED_VALUE"""),41)</f>
        <v>41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x14ac:dyDescent="0.25">
      <c r="A130" s="1" t="s">
        <v>132</v>
      </c>
      <c r="B130" s="2" t="str">
        <f ca="1">IFERROR(__xludf.DUMMYFUNCTION("""COMPUTED_VALUE"""),"46")</f>
        <v>46</v>
      </c>
      <c r="C130" s="1">
        <f ca="1">IFERROR(__xludf.DUMMYFUNCTION("""COMPUTED_VALUE"""),3)</f>
        <v>3</v>
      </c>
      <c r="D130" s="1">
        <f ca="1">IFERROR(__xludf.DUMMYFUNCTION("""COMPUTED_VALUE"""),37)</f>
        <v>37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x14ac:dyDescent="0.25">
      <c r="A131" s="1" t="s">
        <v>133</v>
      </c>
      <c r="B131" s="2" t="str">
        <f ca="1">IFERROR(__xludf.DUMMYFUNCTION("""COMPUTED_VALUE"""),"20")</f>
        <v>20</v>
      </c>
      <c r="C131" s="1">
        <f ca="1">IFERROR(__xludf.DUMMYFUNCTION("""COMPUTED_VALUE"""),3)</f>
        <v>3</v>
      </c>
      <c r="D131" s="1">
        <f ca="1">IFERROR(__xludf.DUMMYFUNCTION("""COMPUTED_VALUE"""),33)</f>
        <v>33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s="4" customFormat="1" x14ac:dyDescent="0.25">
      <c r="A132" s="1" t="s">
        <v>14</v>
      </c>
      <c r="B132" s="2" t="str">
        <f ca="1">IFERROR(__xludf.DUMMYFUNCTION("""COMPUTED_VALUE"""),"38")</f>
        <v>38</v>
      </c>
      <c r="C132" s="1">
        <f ca="1">IFERROR(__xludf.DUMMYFUNCTION("""COMPUTED_VALUE"""),3)</f>
        <v>3</v>
      </c>
      <c r="D132" s="1">
        <f ca="1">IFERROR(__xludf.DUMMYFUNCTION("""COMPUTED_VALUE"""),32)</f>
        <v>32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s="4" customFormat="1" x14ac:dyDescent="0.25">
      <c r="A133" s="1" t="s">
        <v>134</v>
      </c>
      <c r="B133" s="2" t="str">
        <f ca="1">IFERROR(__xludf.DUMMYFUNCTION("""COMPUTED_VALUE"""),"67")</f>
        <v>67</v>
      </c>
      <c r="C133" s="1">
        <f ca="1">IFERROR(__xludf.DUMMYFUNCTION("""COMPUTED_VALUE"""),3)</f>
        <v>3</v>
      </c>
      <c r="D133" s="1">
        <f ca="1">IFERROR(__xludf.DUMMYFUNCTION("""COMPUTED_VALUE"""),30)</f>
        <v>30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 x14ac:dyDescent="0.25">
      <c r="A134" s="1" t="s">
        <v>135</v>
      </c>
      <c r="B134" s="2" t="str">
        <f ca="1">IFERROR(__xludf.DUMMYFUNCTION("""COMPUTED_VALUE"""),"79")</f>
        <v>79</v>
      </c>
      <c r="C134" s="1">
        <f ca="1">IFERROR(__xludf.DUMMYFUNCTION("""COMPUTED_VALUE"""),3)</f>
        <v>3</v>
      </c>
      <c r="D134" s="1">
        <f ca="1">IFERROR(__xludf.DUMMYFUNCTION("""COMPUTED_VALUE"""),28)</f>
        <v>28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 x14ac:dyDescent="0.25">
      <c r="A135" s="1" t="s">
        <v>136</v>
      </c>
      <c r="B135" s="2" t="str">
        <f ca="1">IFERROR(__xludf.DUMMYFUNCTION("""COMPUTED_VALUE"""),"91")</f>
        <v>91</v>
      </c>
      <c r="C135" s="1">
        <f ca="1">IFERROR(__xludf.DUMMYFUNCTION("""COMPUTED_VALUE"""),3)</f>
        <v>3</v>
      </c>
      <c r="D135" s="1">
        <f ca="1">IFERROR(__xludf.DUMMYFUNCTION("""COMPUTED_VALUE"""),28)</f>
        <v>28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 x14ac:dyDescent="0.25">
      <c r="A136" s="1" t="s">
        <v>137</v>
      </c>
      <c r="B136" s="2" t="str">
        <f ca="1">IFERROR(__xludf.DUMMYFUNCTION("""COMPUTED_VALUE"""),"МБУ «Школа имени С. П. Королёва»")</f>
        <v>МБУ «Школа имени С. П. Королёва»</v>
      </c>
      <c r="C136" s="1">
        <f ca="1">IFERROR(__xludf.DUMMYFUNCTION("""COMPUTED_VALUE"""),3)</f>
        <v>3</v>
      </c>
      <c r="D136" s="1">
        <f ca="1">IFERROR(__xludf.DUMMYFUNCTION("""COMPUTED_VALUE"""),28)</f>
        <v>28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 x14ac:dyDescent="0.25">
      <c r="A137" s="1" t="s">
        <v>138</v>
      </c>
      <c r="B137" s="2" t="str">
        <f ca="1">IFERROR(__xludf.DUMMYFUNCTION("""COMPUTED_VALUE"""),"51")</f>
        <v>51</v>
      </c>
      <c r="C137" s="1">
        <f ca="1">IFERROR(__xludf.DUMMYFUNCTION("""COMPUTED_VALUE"""),3)</f>
        <v>3</v>
      </c>
      <c r="D137" s="1">
        <f ca="1">IFERROR(__xludf.DUMMYFUNCTION("""COMPUTED_VALUE"""),27)</f>
        <v>27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 x14ac:dyDescent="0.25">
      <c r="A138" s="1" t="s">
        <v>139</v>
      </c>
      <c r="B138" s="2" t="str">
        <f ca="1">IFERROR(__xludf.DUMMYFUNCTION("""COMPUTED_VALUE"""),"79")</f>
        <v>79</v>
      </c>
      <c r="C138" s="1">
        <f ca="1">IFERROR(__xludf.DUMMYFUNCTION("""COMPUTED_VALUE"""),3)</f>
        <v>3</v>
      </c>
      <c r="D138" s="1">
        <f ca="1">IFERROR(__xludf.DUMMYFUNCTION("""COMPUTED_VALUE"""),27)</f>
        <v>27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 x14ac:dyDescent="0.25">
      <c r="A139" s="1" t="s">
        <v>140</v>
      </c>
      <c r="B139" s="2" t="str">
        <f ca="1">IFERROR(__xludf.DUMMYFUNCTION("""COMPUTED_VALUE"""),"47")</f>
        <v>47</v>
      </c>
      <c r="C139" s="1">
        <f ca="1">IFERROR(__xludf.DUMMYFUNCTION("""COMPUTED_VALUE"""),3)</f>
        <v>3</v>
      </c>
      <c r="D139" s="1">
        <f ca="1">IFERROR(__xludf.DUMMYFUNCTION("""COMPUTED_VALUE"""),26)</f>
        <v>26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 x14ac:dyDescent="0.25">
      <c r="A140" s="1" t="s">
        <v>141</v>
      </c>
      <c r="B140" s="2" t="str">
        <f ca="1">IFERROR(__xludf.DUMMYFUNCTION("""COMPUTED_VALUE"""),"77")</f>
        <v>77</v>
      </c>
      <c r="C140" s="1">
        <f ca="1">IFERROR(__xludf.DUMMYFUNCTION("""COMPUTED_VALUE"""),3)</f>
        <v>3</v>
      </c>
      <c r="D140" s="1">
        <f ca="1">IFERROR(__xludf.DUMMYFUNCTION("""COMPUTED_VALUE"""),25)</f>
        <v>25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 x14ac:dyDescent="0.25">
      <c r="A141" s="1" t="s">
        <v>142</v>
      </c>
      <c r="B141" s="2" t="str">
        <f ca="1">IFERROR(__xludf.DUMMYFUNCTION("""COMPUTED_VALUE"""),"47")</f>
        <v>47</v>
      </c>
      <c r="C141" s="1">
        <f ca="1">IFERROR(__xludf.DUMMYFUNCTION("""COMPUTED_VALUE"""),3)</f>
        <v>3</v>
      </c>
      <c r="D141" s="1">
        <f ca="1">IFERROR(__xludf.DUMMYFUNCTION("""COMPUTED_VALUE"""),23.5)</f>
        <v>23.5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 x14ac:dyDescent="0.25">
      <c r="A142" s="1" t="s">
        <v>143</v>
      </c>
      <c r="B142" s="2" t="str">
        <f ca="1">IFERROR(__xludf.DUMMYFUNCTION("""COMPUTED_VALUE"""),"62")</f>
        <v>62</v>
      </c>
      <c r="C142" s="1">
        <f ca="1">IFERROR(__xludf.DUMMYFUNCTION("""COMPUTED_VALUE"""),3)</f>
        <v>3</v>
      </c>
      <c r="D142" s="1">
        <f ca="1">IFERROR(__xludf.DUMMYFUNCTION("""COMPUTED_VALUE"""),23.5)</f>
        <v>23.5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 x14ac:dyDescent="0.25">
      <c r="A143" s="1" t="s">
        <v>144</v>
      </c>
      <c r="B143" s="2" t="str">
        <f ca="1">IFERROR(__xludf.DUMMYFUNCTION("""COMPUTED_VALUE"""),"58")</f>
        <v>58</v>
      </c>
      <c r="C143" s="1">
        <f ca="1">IFERROR(__xludf.DUMMYFUNCTION("""COMPUTED_VALUE"""),3)</f>
        <v>3</v>
      </c>
      <c r="D143" s="1">
        <f ca="1">IFERROR(__xludf.DUMMYFUNCTION("""COMPUTED_VALUE"""),23)</f>
        <v>23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 x14ac:dyDescent="0.25">
      <c r="A144" s="1" t="s">
        <v>145</v>
      </c>
      <c r="B144" s="2" t="str">
        <f ca="1">IFERROR(__xludf.DUMMYFUNCTION("""COMPUTED_VALUE"""),"67")</f>
        <v>67</v>
      </c>
      <c r="C144" s="1">
        <f ca="1">IFERROR(__xludf.DUMMYFUNCTION("""COMPUTED_VALUE"""),3)</f>
        <v>3</v>
      </c>
      <c r="D144" s="1">
        <f ca="1">IFERROR(__xludf.DUMMYFUNCTION("""COMPUTED_VALUE"""),23)</f>
        <v>23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s="4" customFormat="1" x14ac:dyDescent="0.25">
      <c r="A145" s="1" t="s">
        <v>146</v>
      </c>
      <c r="B145" s="2" t="str">
        <f ca="1">IFERROR(__xludf.DUMMYFUNCTION("""COMPUTED_VALUE"""),"79")</f>
        <v>79</v>
      </c>
      <c r="C145" s="1">
        <f ca="1">IFERROR(__xludf.DUMMYFUNCTION("""COMPUTED_VALUE"""),3)</f>
        <v>3</v>
      </c>
      <c r="D145" s="1">
        <f ca="1">IFERROR(__xludf.DUMMYFUNCTION("""COMPUTED_VALUE"""),23)</f>
        <v>23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s="4" customFormat="1" x14ac:dyDescent="0.25">
      <c r="A146" s="1" t="s">
        <v>147</v>
      </c>
      <c r="B146" s="2" t="str">
        <f ca="1">IFERROR(__xludf.DUMMYFUNCTION("""COMPUTED_VALUE"""),"11")</f>
        <v>11</v>
      </c>
      <c r="C146" s="1">
        <f ca="1">IFERROR(__xludf.DUMMYFUNCTION("""COMPUTED_VALUE"""),3)</f>
        <v>3</v>
      </c>
      <c r="D146" s="1">
        <f ca="1">IFERROR(__xludf.DUMMYFUNCTION("""COMPUTED_VALUE"""),19)</f>
        <v>19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s="4" customFormat="1" x14ac:dyDescent="0.25">
      <c r="A147" s="1" t="s">
        <v>148</v>
      </c>
      <c r="B147" s="2" t="str">
        <f ca="1">IFERROR(__xludf.DUMMYFUNCTION("""COMPUTED_VALUE"""),"48")</f>
        <v>48</v>
      </c>
      <c r="C147" s="1">
        <f ca="1">IFERROR(__xludf.DUMMYFUNCTION("""COMPUTED_VALUE"""),3)</f>
        <v>3</v>
      </c>
      <c r="D147" s="1">
        <f ca="1">IFERROR(__xludf.DUMMYFUNCTION("""COMPUTED_VALUE"""),18)</f>
        <v>18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s="4" customFormat="1" x14ac:dyDescent="0.25">
      <c r="A148" s="1" t="s">
        <v>149</v>
      </c>
      <c r="B148" s="2" t="str">
        <f ca="1">IFERROR(__xludf.DUMMYFUNCTION("""COMPUTED_VALUE"""),"48")</f>
        <v>48</v>
      </c>
      <c r="C148" s="1">
        <f ca="1">IFERROR(__xludf.DUMMYFUNCTION("""COMPUTED_VALUE"""),3)</f>
        <v>3</v>
      </c>
      <c r="D148" s="1">
        <f ca="1">IFERROR(__xludf.DUMMYFUNCTION("""COMPUTED_VALUE"""),18)</f>
        <v>18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s="4" customFormat="1" x14ac:dyDescent="0.25">
      <c r="A149" s="1" t="s">
        <v>150</v>
      </c>
      <c r="B149" s="2" t="str">
        <f ca="1">IFERROR(__xludf.DUMMYFUNCTION("""COMPUTED_VALUE"""),"48")</f>
        <v>48</v>
      </c>
      <c r="C149" s="1">
        <f ca="1">IFERROR(__xludf.DUMMYFUNCTION("""COMPUTED_VALUE"""),3)</f>
        <v>3</v>
      </c>
      <c r="D149" s="1">
        <f ca="1">IFERROR(__xludf.DUMMYFUNCTION("""COMPUTED_VALUE"""),18)</f>
        <v>18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s="4" customFormat="1" x14ac:dyDescent="0.25">
      <c r="A150" s="1" t="s">
        <v>151</v>
      </c>
      <c r="B150" s="2" t="str">
        <f ca="1">IFERROR(__xludf.DUMMYFUNCTION("""COMPUTED_VALUE"""),"43")</f>
        <v>43</v>
      </c>
      <c r="C150" s="1">
        <f ca="1">IFERROR(__xludf.DUMMYFUNCTION("""COMPUTED_VALUE"""),3)</f>
        <v>3</v>
      </c>
      <c r="D150" s="1">
        <f ca="1">IFERROR(__xludf.DUMMYFUNCTION("""COMPUTED_VALUE"""),17)</f>
        <v>17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s="4" customFormat="1" x14ac:dyDescent="0.25">
      <c r="A151" s="1" t="s">
        <v>152</v>
      </c>
      <c r="B151" s="2" t="str">
        <f ca="1">IFERROR(__xludf.DUMMYFUNCTION("""COMPUTED_VALUE"""),"13")</f>
        <v>13</v>
      </c>
      <c r="C151" s="1">
        <f ca="1">IFERROR(__xludf.DUMMYFUNCTION("""COMPUTED_VALUE"""),3)</f>
        <v>3</v>
      </c>
      <c r="D151" s="1">
        <f ca="1">IFERROR(__xludf.DUMMYFUNCTION("""COMPUTED_VALUE"""),14)</f>
        <v>14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4" customFormat="1" x14ac:dyDescent="0.25">
      <c r="A152" s="1" t="s">
        <v>153</v>
      </c>
      <c r="B152" s="2" t="str">
        <f ca="1">IFERROR(__xludf.DUMMYFUNCTION("""COMPUTED_VALUE"""),"11")</f>
        <v>11</v>
      </c>
      <c r="C152" s="1">
        <f ca="1">IFERROR(__xludf.DUMMYFUNCTION("""COMPUTED_VALUE"""),3)</f>
        <v>3</v>
      </c>
      <c r="D152" s="1">
        <f ca="1">IFERROR(__xludf.DUMMYFUNCTION("""COMPUTED_VALUE"""),0)</f>
        <v>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x14ac:dyDescent="0.25">
      <c r="A153" s="1" t="s">
        <v>154</v>
      </c>
      <c r="B153" s="2" t="str">
        <f ca="1">IFERROR(__xludf.DUMMYFUNCTION("""COMPUTED_VALUE"""),"11")</f>
        <v>11</v>
      </c>
      <c r="C153" s="1">
        <f ca="1">IFERROR(__xludf.DUMMYFUNCTION("""COMPUTED_VALUE"""),3)</f>
        <v>3</v>
      </c>
      <c r="D153" s="1">
        <f ca="1">IFERROR(__xludf.DUMMYFUNCTION("""COMPUTED_VALUE"""),0)</f>
        <v>0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x14ac:dyDescent="0.25">
      <c r="A154" s="1" t="s">
        <v>155</v>
      </c>
      <c r="B154" s="2" t="str">
        <f ca="1">IFERROR(__xludf.DUMMYFUNCTION("""COMPUTED_VALUE"""),"13")</f>
        <v>13</v>
      </c>
      <c r="C154" s="1">
        <f ca="1">IFERROR(__xludf.DUMMYFUNCTION("""COMPUTED_VALUE"""),3)</f>
        <v>3</v>
      </c>
      <c r="D154" s="1">
        <f ca="1">IFERROR(__xludf.DUMMYFUNCTION("""COMPUTED_VALUE"""),0)</f>
        <v>0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x14ac:dyDescent="0.25">
      <c r="A155" s="1" t="s">
        <v>156</v>
      </c>
      <c r="B155" s="2" t="str">
        <f ca="1">IFERROR(__xludf.DUMMYFUNCTION("""COMPUTED_VALUE"""),"13")</f>
        <v>13</v>
      </c>
      <c r="C155" s="1">
        <f ca="1">IFERROR(__xludf.DUMMYFUNCTION("""COMPUTED_VALUE"""),3)</f>
        <v>3</v>
      </c>
      <c r="D155" s="1">
        <f ca="1">IFERROR(__xludf.DUMMYFUNCTION("""COMPUTED_VALUE"""),0)</f>
        <v>0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x14ac:dyDescent="0.25">
      <c r="A156" s="1" t="s">
        <v>157</v>
      </c>
      <c r="B156" s="2" t="str">
        <f ca="1">IFERROR(__xludf.DUMMYFUNCTION("""COMPUTED_VALUE"""),"18")</f>
        <v>18</v>
      </c>
      <c r="C156" s="1">
        <f ca="1">IFERROR(__xludf.DUMMYFUNCTION("""COMPUTED_VALUE"""),3)</f>
        <v>3</v>
      </c>
      <c r="D156" s="1">
        <f ca="1">IFERROR(__xludf.DUMMYFUNCTION("""COMPUTED_VALUE"""),0)</f>
        <v>0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s="4" customFormat="1" x14ac:dyDescent="0.25">
      <c r="A157" s="1" t="s">
        <v>158</v>
      </c>
      <c r="B157" s="2" t="str">
        <f ca="1">IFERROR(__xludf.DUMMYFUNCTION("""COMPUTED_VALUE"""),"43")</f>
        <v>43</v>
      </c>
      <c r="C157" s="1">
        <f ca="1">IFERROR(__xludf.DUMMYFUNCTION("""COMPUTED_VALUE"""),3)</f>
        <v>3</v>
      </c>
      <c r="D157" s="1">
        <f ca="1">IFERROR(__xludf.DUMMYFUNCTION("""COMPUTED_VALUE"""),0)</f>
        <v>0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s="4" customFormat="1" x14ac:dyDescent="0.25">
      <c r="A158" s="1" t="s">
        <v>159</v>
      </c>
      <c r="B158" s="2" t="str">
        <f ca="1">IFERROR(__xludf.DUMMYFUNCTION("""COMPUTED_VALUE"""),"46")</f>
        <v>46</v>
      </c>
      <c r="C158" s="1">
        <f ca="1">IFERROR(__xludf.DUMMYFUNCTION("""COMPUTED_VALUE"""),3)</f>
        <v>3</v>
      </c>
      <c r="D158" s="1">
        <f ca="1">IFERROR(__xludf.DUMMYFUNCTION("""COMPUTED_VALUE"""),0)</f>
        <v>0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 x14ac:dyDescent="0.25">
      <c r="A159" s="1" t="s">
        <v>160</v>
      </c>
      <c r="B159" s="2" t="str">
        <f ca="1">IFERROR(__xludf.DUMMYFUNCTION("""COMPUTED_VALUE"""),"46")</f>
        <v>46</v>
      </c>
      <c r="C159" s="1">
        <f ca="1">IFERROR(__xludf.DUMMYFUNCTION("""COMPUTED_VALUE"""),3)</f>
        <v>3</v>
      </c>
      <c r="D159" s="1">
        <f ca="1">IFERROR(__xludf.DUMMYFUNCTION("""COMPUTED_VALUE"""),0)</f>
        <v>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 x14ac:dyDescent="0.25">
      <c r="A160" s="1" t="s">
        <v>161</v>
      </c>
      <c r="B160" s="2" t="str">
        <f ca="1">IFERROR(__xludf.DUMMYFUNCTION("""COMPUTED_VALUE"""),"47")</f>
        <v>47</v>
      </c>
      <c r="C160" s="1">
        <f ca="1">IFERROR(__xludf.DUMMYFUNCTION("""COMPUTED_VALUE"""),3)</f>
        <v>3</v>
      </c>
      <c r="D160" s="1">
        <f ca="1">IFERROR(__xludf.DUMMYFUNCTION("""COMPUTED_VALUE"""),0)</f>
        <v>0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 x14ac:dyDescent="0.25">
      <c r="A161" s="1" t="s">
        <v>162</v>
      </c>
      <c r="B161" s="2" t="str">
        <f ca="1">IFERROR(__xludf.DUMMYFUNCTION("""COMPUTED_VALUE"""),"73")</f>
        <v>73</v>
      </c>
      <c r="C161" s="1">
        <f ca="1">IFERROR(__xludf.DUMMYFUNCTION("""COMPUTED_VALUE"""),3)</f>
        <v>3</v>
      </c>
      <c r="D161" s="1">
        <f ca="1">IFERROR(__xludf.DUMMYFUNCTION("""COMPUTED_VALUE"""),0)</f>
        <v>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 x14ac:dyDescent="0.25">
      <c r="A162" s="1" t="s">
        <v>163</v>
      </c>
      <c r="B162" s="2" t="str">
        <f ca="1">IFERROR(__xludf.DUMMYFUNCTION("""COMPUTED_VALUE"""),"73")</f>
        <v>73</v>
      </c>
      <c r="C162" s="1">
        <f ca="1">IFERROR(__xludf.DUMMYFUNCTION("""COMPUTED_VALUE"""),3)</f>
        <v>3</v>
      </c>
      <c r="D162" s="1">
        <f ca="1">IFERROR(__xludf.DUMMYFUNCTION("""COMPUTED_VALUE"""),0)</f>
        <v>0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 x14ac:dyDescent="0.25">
      <c r="A163" s="1" t="s">
        <v>164</v>
      </c>
      <c r="B163" s="2" t="str">
        <f ca="1">IFERROR(__xludf.DUMMYFUNCTION("""COMPUTED_VALUE"""),"73")</f>
        <v>73</v>
      </c>
      <c r="C163" s="1">
        <f ca="1">IFERROR(__xludf.DUMMYFUNCTION("""COMPUTED_VALUE"""),3)</f>
        <v>3</v>
      </c>
      <c r="D163" s="1">
        <f ca="1">IFERROR(__xludf.DUMMYFUNCTION("""COMPUTED_VALUE"""),0)</f>
        <v>0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 x14ac:dyDescent="0.25">
      <c r="A164" s="1" t="s">
        <v>165</v>
      </c>
      <c r="B164" s="2" t="str">
        <f ca="1">IFERROR(__xludf.DUMMYFUNCTION("""COMPUTED_VALUE"""),"89")</f>
        <v>89</v>
      </c>
      <c r="C164" s="1">
        <f ca="1">IFERROR(__xludf.DUMMYFUNCTION("""COMPUTED_VALUE"""),3)</f>
        <v>3</v>
      </c>
      <c r="D164" s="1">
        <f ca="1">IFERROR(__xludf.DUMMYFUNCTION("""COMPUTED_VALUE"""),0)</f>
        <v>0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 x14ac:dyDescent="0.25">
      <c r="A165" s="1" t="s">
        <v>166</v>
      </c>
      <c r="B165" s="2" t="str">
        <f ca="1">IFERROR(__xludf.DUMMYFUNCTION("""COMPUTED_VALUE"""),"89")</f>
        <v>89</v>
      </c>
      <c r="C165" s="1">
        <f ca="1">IFERROR(__xludf.DUMMYFUNCTION("""COMPUTED_VALUE"""),3)</f>
        <v>3</v>
      </c>
      <c r="D165" s="1">
        <f ca="1">IFERROR(__xludf.DUMMYFUNCTION("""COMPUTED_VALUE"""),0)</f>
        <v>0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 x14ac:dyDescent="0.25">
      <c r="A166" s="1" t="s">
        <v>167</v>
      </c>
      <c r="B166" s="2" t="str">
        <f ca="1">IFERROR(__xludf.DUMMYFUNCTION("""COMPUTED_VALUE"""),"89")</f>
        <v>89</v>
      </c>
      <c r="C166" s="1">
        <f ca="1">IFERROR(__xludf.DUMMYFUNCTION("""COMPUTED_VALUE"""),3)</f>
        <v>3</v>
      </c>
      <c r="D166" s="1">
        <f ca="1">IFERROR(__xludf.DUMMYFUNCTION("""COMPUTED_VALUE"""),0)</f>
        <v>0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M42" sqref="M42"/>
    </sheetView>
  </sheetViews>
  <sheetFormatPr defaultRowHeight="15" x14ac:dyDescent="0.25"/>
  <cols>
    <col min="1" max="1" width="12.28515625" customWidth="1"/>
  </cols>
  <sheetData>
    <row r="1" spans="1:4" ht="15.75" x14ac:dyDescent="0.25">
      <c r="A1" s="6" t="s">
        <v>4</v>
      </c>
      <c r="B1" s="6" t="s">
        <v>5</v>
      </c>
      <c r="C1" s="6" t="s">
        <v>7</v>
      </c>
      <c r="D1" s="6"/>
    </row>
    <row r="2" spans="1:4" ht="15.75" x14ac:dyDescent="0.25">
      <c r="A2" s="7" t="s">
        <v>8</v>
      </c>
      <c r="B2" s="8">
        <f ca="1">IFERROR(__xludf.DUMMYFUNCTION("""COMPUTED_VALUE"""),4)</f>
        <v>4</v>
      </c>
      <c r="C2" s="9">
        <f ca="1">IFERROR(__xludf.DUMMYFUNCTION("""COMPUTED_VALUE"""),90.8333333333333)</f>
        <v>90.8333333333333</v>
      </c>
      <c r="D2" s="8" t="s">
        <v>0</v>
      </c>
    </row>
    <row r="3" spans="1:4" ht="15.75" x14ac:dyDescent="0.25">
      <c r="A3" s="7" t="s">
        <v>9</v>
      </c>
      <c r="B3" s="8">
        <f ca="1">IFERROR(__xludf.DUMMYFUNCTION("""COMPUTED_VALUE"""),4)</f>
        <v>4</v>
      </c>
      <c r="C3" s="9">
        <f ca="1">IFERROR(__xludf.DUMMYFUNCTION("""COMPUTED_VALUE"""),85.6666666666666)</f>
        <v>85.6666666666666</v>
      </c>
      <c r="D3" s="8" t="s">
        <v>1</v>
      </c>
    </row>
    <row r="4" spans="1:4" ht="15.75" x14ac:dyDescent="0.25">
      <c r="A4" s="7" t="s">
        <v>10</v>
      </c>
      <c r="B4" s="8">
        <f ca="1">IFERROR(__xludf.DUMMYFUNCTION("""COMPUTED_VALUE"""),4)</f>
        <v>4</v>
      </c>
      <c r="C4" s="9">
        <f ca="1">IFERROR(__xludf.DUMMYFUNCTION("""COMPUTED_VALUE"""),83.1666666666666)</f>
        <v>83.1666666666666</v>
      </c>
      <c r="D4" s="8" t="s">
        <v>2</v>
      </c>
    </row>
    <row r="5" spans="1:4" ht="15.75" x14ac:dyDescent="0.25">
      <c r="A5" s="7" t="str">
        <f ca="1">IFERROR(__xludf.DUMMYFUNCTION("""COMPUTED_VALUE"""),"38")</f>
        <v>38</v>
      </c>
      <c r="B5" s="8">
        <f ca="1">IFERROR(__xludf.DUMMYFUNCTION("""COMPUTED_VALUE"""),4)</f>
        <v>4</v>
      </c>
      <c r="C5" s="9">
        <f ca="1">IFERROR(__xludf.DUMMYFUNCTION("""COMPUTED_VALUE"""),80)</f>
        <v>80</v>
      </c>
      <c r="D5" s="8"/>
    </row>
    <row r="6" spans="1:4" ht="15.75" x14ac:dyDescent="0.25">
      <c r="A6" s="7" t="str">
        <f ca="1">IFERROR(__xludf.DUMMYFUNCTION("""COMPUTED_VALUE"""),"67")</f>
        <v>67</v>
      </c>
      <c r="B6" s="8">
        <f ca="1">IFERROR(__xludf.DUMMYFUNCTION("""COMPUTED_VALUE"""),4)</f>
        <v>4</v>
      </c>
      <c r="C6" s="9">
        <f ca="1">IFERROR(__xludf.DUMMYFUNCTION("""COMPUTED_VALUE"""),78.1666666666666)</f>
        <v>78.1666666666666</v>
      </c>
      <c r="D6" s="8"/>
    </row>
    <row r="7" spans="1:4" ht="15.75" x14ac:dyDescent="0.25">
      <c r="A7" s="7" t="str">
        <f ca="1">IFERROR(__xludf.DUMMYFUNCTION("""COMPUTED_VALUE"""),"61")</f>
        <v>61</v>
      </c>
      <c r="B7" s="8">
        <f ca="1">IFERROR(__xludf.DUMMYFUNCTION("""COMPUTED_VALUE"""),4)</f>
        <v>4</v>
      </c>
      <c r="C7" s="9">
        <f ca="1">IFERROR(__xludf.DUMMYFUNCTION("""COMPUTED_VALUE"""),74.8333333333333)</f>
        <v>74.8333333333333</v>
      </c>
      <c r="D7" s="8"/>
    </row>
    <row r="8" spans="1:4" ht="15.75" x14ac:dyDescent="0.25">
      <c r="A8" s="7" t="str">
        <f ca="1">IFERROR(__xludf.DUMMYFUNCTION("""COMPUTED_VALUE"""),"90")</f>
        <v>90</v>
      </c>
      <c r="B8" s="8">
        <f ca="1">IFERROR(__xludf.DUMMYFUNCTION("""COMPUTED_VALUE"""),4)</f>
        <v>4</v>
      </c>
      <c r="C8" s="9">
        <f ca="1">IFERROR(__xludf.DUMMYFUNCTION("""COMPUTED_VALUE"""),74.8333333333333)</f>
        <v>74.8333333333333</v>
      </c>
      <c r="D8" s="8"/>
    </row>
    <row r="9" spans="1:4" ht="15.75" x14ac:dyDescent="0.25">
      <c r="A9" s="7" t="str">
        <f ca="1">IFERROR(__xludf.DUMMYFUNCTION("""COMPUTED_VALUE"""),"93")</f>
        <v>93</v>
      </c>
      <c r="B9" s="8">
        <f ca="1">IFERROR(__xludf.DUMMYFUNCTION("""COMPUTED_VALUE"""),4)</f>
        <v>4</v>
      </c>
      <c r="C9" s="10">
        <f ca="1">IFERROR(__xludf.DUMMYFUNCTION("""COMPUTED_VALUE"""),72.3333333333333)</f>
        <v>72.3333333333333</v>
      </c>
      <c r="D9" s="8"/>
    </row>
    <row r="10" spans="1:4" ht="15.75" x14ac:dyDescent="0.25">
      <c r="A10" s="7" t="str">
        <f ca="1">IFERROR(__xludf.DUMMYFUNCTION("""COMPUTED_VALUE"""),"20")</f>
        <v>20</v>
      </c>
      <c r="B10" s="8">
        <f ca="1">IFERROR(__xludf.DUMMYFUNCTION("""COMPUTED_VALUE"""),4)</f>
        <v>4</v>
      </c>
      <c r="C10" s="10">
        <f ca="1">IFERROR(__xludf.DUMMYFUNCTION("""COMPUTED_VALUE"""),71.8333333333333)</f>
        <v>71.8333333333333</v>
      </c>
      <c r="D10" s="8"/>
    </row>
    <row r="11" spans="1:4" ht="15.75" x14ac:dyDescent="0.25">
      <c r="A11" s="7" t="str">
        <f ca="1">IFERROR(__xludf.DUMMYFUNCTION("""COMPUTED_VALUE"""),"91")</f>
        <v>91</v>
      </c>
      <c r="B11" s="8">
        <f ca="1">IFERROR(__xludf.DUMMYFUNCTION("""COMPUTED_VALUE"""),4)</f>
        <v>4</v>
      </c>
      <c r="C11" s="10">
        <f ca="1">IFERROR(__xludf.DUMMYFUNCTION("""COMPUTED_VALUE"""),61.3333333333333)</f>
        <v>61.3333333333333</v>
      </c>
      <c r="D11" s="8"/>
    </row>
    <row r="12" spans="1:4" ht="15.75" x14ac:dyDescent="0.25">
      <c r="A12" s="7" t="str">
        <f ca="1">IFERROR(__xludf.DUMMYFUNCTION("""COMPUTED_VALUE"""),"46")</f>
        <v>46</v>
      </c>
      <c r="B12" s="8">
        <f ca="1">IFERROR(__xludf.DUMMYFUNCTION("""COMPUTED_VALUE"""),4)</f>
        <v>4</v>
      </c>
      <c r="C12" s="10">
        <f ca="1">IFERROR(__xludf.DUMMYFUNCTION("""COMPUTED_VALUE"""),56.3333333333333)</f>
        <v>56.3333333333333</v>
      </c>
      <c r="D12" s="8"/>
    </row>
    <row r="13" spans="1:4" ht="15.75" x14ac:dyDescent="0.25">
      <c r="A13" s="7" t="str">
        <f ca="1">IFERROR(__xludf.DUMMYFUNCTION("""COMPUTED_VALUE"""),"43")</f>
        <v>43</v>
      </c>
      <c r="B13" s="8">
        <f ca="1">IFERROR(__xludf.DUMMYFUNCTION("""COMPUTED_VALUE"""),4)</f>
        <v>4</v>
      </c>
      <c r="C13" s="10">
        <f ca="1">IFERROR(__xludf.DUMMYFUNCTION("""COMPUTED_VALUE"""),47.5)</f>
        <v>47.5</v>
      </c>
      <c r="D13" s="8"/>
    </row>
    <row r="14" spans="1:4" ht="15.75" x14ac:dyDescent="0.25">
      <c r="A14" s="7" t="str">
        <f ca="1">IFERROR(__xludf.DUMMYFUNCTION("""COMPUTED_VALUE"""),"79")</f>
        <v>79</v>
      </c>
      <c r="B14" s="8">
        <f ca="1">IFERROR(__xludf.DUMMYFUNCTION("""COMPUTED_VALUE"""),4)</f>
        <v>4</v>
      </c>
      <c r="C14" s="10">
        <f ca="1">IFERROR(__xludf.DUMMYFUNCTION("""COMPUTED_VALUE"""),44.8333333333333)</f>
        <v>44.8333333333333</v>
      </c>
      <c r="D14" s="8"/>
    </row>
    <row r="15" spans="1:4" ht="15.75" x14ac:dyDescent="0.25">
      <c r="A15" s="7" t="str">
        <f ca="1">IFERROR(__xludf.DUMMYFUNCTION("""COMPUTED_VALUE"""),"72")</f>
        <v>72</v>
      </c>
      <c r="B15" s="8">
        <f ca="1">IFERROR(__xludf.DUMMYFUNCTION("""COMPUTED_VALUE"""),4)</f>
        <v>4</v>
      </c>
      <c r="C15" s="10">
        <f ca="1">IFERROR(__xludf.DUMMYFUNCTION("""COMPUTED_VALUE"""),44.3333333333333)</f>
        <v>44.3333333333333</v>
      </c>
      <c r="D15" s="8"/>
    </row>
    <row r="16" spans="1:4" ht="15.75" x14ac:dyDescent="0.25">
      <c r="A16" s="7" t="str">
        <f ca="1">IFERROR(__xludf.DUMMYFUNCTION("""COMPUTED_VALUE"""),"62")</f>
        <v>62</v>
      </c>
      <c r="B16" s="8">
        <f ca="1">IFERROR(__xludf.DUMMYFUNCTION("""COMPUTED_VALUE"""),4)</f>
        <v>4</v>
      </c>
      <c r="C16" s="10">
        <f ca="1">IFERROR(__xludf.DUMMYFUNCTION("""COMPUTED_VALUE"""),41.1666666666666)</f>
        <v>41.1666666666666</v>
      </c>
      <c r="D16" s="8"/>
    </row>
    <row r="17" spans="1:4" ht="15.75" x14ac:dyDescent="0.25">
      <c r="A17" s="7" t="str">
        <f ca="1">IFERROR(__xludf.DUMMYFUNCTION("""COMPUTED_VALUE"""),"10")</f>
        <v>10</v>
      </c>
      <c r="B17" s="8">
        <f ca="1">IFERROR(__xludf.DUMMYFUNCTION("""COMPUTED_VALUE"""),4)</f>
        <v>4</v>
      </c>
      <c r="C17" s="10">
        <f ca="1">IFERROR(__xludf.DUMMYFUNCTION("""COMPUTED_VALUE"""),40.1666666666666)</f>
        <v>40.1666666666666</v>
      </c>
      <c r="D17" s="8"/>
    </row>
    <row r="18" spans="1:4" ht="15.75" x14ac:dyDescent="0.25">
      <c r="A18" s="7" t="str">
        <f ca="1">IFERROR(__xludf.DUMMYFUNCTION("""COMPUTED_VALUE"""),"МБУ «Школа имени С. П. Королёва»")</f>
        <v>МБУ «Школа имени С. П. Королёва»</v>
      </c>
      <c r="B18" s="8">
        <f ca="1">IFERROR(__xludf.DUMMYFUNCTION("""COMPUTED_VALUE"""),4)</f>
        <v>4</v>
      </c>
      <c r="C18" s="10">
        <f ca="1">IFERROR(__xludf.DUMMYFUNCTION("""COMPUTED_VALUE"""),37.6666666666666)</f>
        <v>37.6666666666666</v>
      </c>
      <c r="D18" s="8"/>
    </row>
    <row r="19" spans="1:4" ht="15.75" x14ac:dyDescent="0.25">
      <c r="A19" s="7" t="str">
        <f ca="1">IFERROR(__xludf.DUMMYFUNCTION("""COMPUTED_VALUE"""),"77")</f>
        <v>77</v>
      </c>
      <c r="B19" s="8">
        <f ca="1">IFERROR(__xludf.DUMMYFUNCTION("""COMPUTED_VALUE"""),4)</f>
        <v>4</v>
      </c>
      <c r="C19" s="10">
        <f ca="1">IFERROR(__xludf.DUMMYFUNCTION("""COMPUTED_VALUE"""),29)</f>
        <v>29</v>
      </c>
      <c r="D19" s="8"/>
    </row>
    <row r="20" spans="1:4" ht="15.75" x14ac:dyDescent="0.25">
      <c r="A20" s="7" t="str">
        <f ca="1">IFERROR(__xludf.DUMMYFUNCTION("""COMPUTED_VALUE"""),"32")</f>
        <v>32</v>
      </c>
      <c r="B20" s="8">
        <f ca="1">IFERROR(__xludf.DUMMYFUNCTION("""COMPUTED_VALUE"""),4)</f>
        <v>4</v>
      </c>
      <c r="C20" s="10">
        <f ca="1">IFERROR(__xludf.DUMMYFUNCTION("""COMPUTED_VALUE"""),26.3333333333333)</f>
        <v>26.3333333333333</v>
      </c>
      <c r="D20" s="8"/>
    </row>
    <row r="21" spans="1:4" ht="15.75" x14ac:dyDescent="0.25">
      <c r="A21" s="7" t="str">
        <f ca="1">IFERROR(__xludf.DUMMYFUNCTION("""COMPUTED_VALUE"""),"5")</f>
        <v>5</v>
      </c>
      <c r="B21" s="8">
        <f ca="1">IFERROR(__xludf.DUMMYFUNCTION("""COMPUTED_VALUE"""),4)</f>
        <v>4</v>
      </c>
      <c r="C21" s="10">
        <f ca="1">IFERROR(__xludf.DUMMYFUNCTION("""COMPUTED_VALUE"""),22)</f>
        <v>22</v>
      </c>
      <c r="D21" s="8"/>
    </row>
    <row r="22" spans="1:4" ht="15.75" x14ac:dyDescent="0.25">
      <c r="A22" s="7" t="str">
        <f ca="1">IFERROR(__xludf.DUMMYFUNCTION("""COMPUTED_VALUE"""),"45")</f>
        <v>45</v>
      </c>
      <c r="B22" s="8">
        <f ca="1">IFERROR(__xludf.DUMMYFUNCTION("""COMPUTED_VALUE"""),4)</f>
        <v>4</v>
      </c>
      <c r="C22" s="10">
        <f ca="1">IFERROR(__xludf.DUMMYFUNCTION("""COMPUTED_VALUE"""),10)</f>
        <v>10</v>
      </c>
      <c r="D22" s="8"/>
    </row>
    <row r="23" spans="1:4" ht="15.75" x14ac:dyDescent="0.25">
      <c r="A23" s="7" t="str">
        <f ca="1">IFERROR(__xludf.DUMMYFUNCTION("""COMPUTED_VALUE"""),"11")</f>
        <v>11</v>
      </c>
      <c r="B23" s="8">
        <f ca="1">IFERROR(__xludf.DUMMYFUNCTION("""COMPUTED_VALUE"""),4)</f>
        <v>4</v>
      </c>
      <c r="C23" s="10">
        <f ca="1">IFERROR(__xludf.DUMMYFUNCTION("""COMPUTED_VALUE"""),7.33333333333333)</f>
        <v>7.3333333333333304</v>
      </c>
      <c r="D23" s="8"/>
    </row>
    <row r="24" spans="1:4" ht="15.75" x14ac:dyDescent="0.25">
      <c r="A24" s="7" t="str">
        <f ca="1">IFERROR(__xludf.DUMMYFUNCTION("""COMPUTED_VALUE"""),"4")</f>
        <v>4</v>
      </c>
      <c r="B24" s="8">
        <f ca="1">IFERROR(__xludf.DUMMYFUNCTION("""COMPUTED_VALUE"""),4)</f>
        <v>4</v>
      </c>
      <c r="C24" s="10">
        <f ca="1">IFERROR(__xludf.DUMMYFUNCTION("""COMPUTED_VALUE"""),0)</f>
        <v>0</v>
      </c>
      <c r="D24" s="8"/>
    </row>
    <row r="25" spans="1:4" ht="15.75" x14ac:dyDescent="0.25">
      <c r="A25" s="7" t="str">
        <f ca="1">IFERROR(__xludf.DUMMYFUNCTION("""COMPUTED_VALUE"""),"13")</f>
        <v>13</v>
      </c>
      <c r="B25" s="8">
        <f ca="1">IFERROR(__xludf.DUMMYFUNCTION("""COMPUTED_VALUE"""),4)</f>
        <v>4</v>
      </c>
      <c r="C25" s="10">
        <f ca="1">IFERROR(__xludf.DUMMYFUNCTION("""COMPUTED_VALUE"""),0)</f>
        <v>0</v>
      </c>
      <c r="D25" s="8"/>
    </row>
    <row r="26" spans="1:4" ht="15.75" x14ac:dyDescent="0.25">
      <c r="A26" s="7" t="str">
        <f ca="1">IFERROR(__xludf.DUMMYFUNCTION("""COMPUTED_VALUE"""),"18")</f>
        <v>18</v>
      </c>
      <c r="B26" s="8">
        <f ca="1">IFERROR(__xludf.DUMMYFUNCTION("""COMPUTED_VALUE"""),4)</f>
        <v>4</v>
      </c>
      <c r="C26" s="10">
        <f ca="1">IFERROR(__xludf.DUMMYFUNCTION("""COMPUTED_VALUE"""),0)</f>
        <v>0</v>
      </c>
      <c r="D26" s="8"/>
    </row>
    <row r="27" spans="1:4" ht="15.75" x14ac:dyDescent="0.25">
      <c r="A27" s="7" t="str">
        <f ca="1">IFERROR(__xludf.DUMMYFUNCTION("""COMPUTED_VALUE"""),"47")</f>
        <v>47</v>
      </c>
      <c r="B27" s="8">
        <f ca="1">IFERROR(__xludf.DUMMYFUNCTION("""COMPUTED_VALUE"""),4)</f>
        <v>4</v>
      </c>
      <c r="C27" s="10">
        <f ca="1">IFERROR(__xludf.DUMMYFUNCTION("""COMPUTED_VALUE"""),0)</f>
        <v>0</v>
      </c>
      <c r="D27" s="8"/>
    </row>
    <row r="28" spans="1:4" ht="15.75" x14ac:dyDescent="0.25">
      <c r="A28" s="7" t="str">
        <f ca="1">IFERROR(__xludf.DUMMYFUNCTION("""COMPUTED_VALUE"""),"59")</f>
        <v>59</v>
      </c>
      <c r="B28" s="8">
        <f ca="1">IFERROR(__xludf.DUMMYFUNCTION("""COMPUTED_VALUE"""),4)</f>
        <v>4</v>
      </c>
      <c r="C28" s="10">
        <f ca="1">IFERROR(__xludf.DUMMYFUNCTION("""COMPUTED_VALUE"""),0)</f>
        <v>0</v>
      </c>
      <c r="D28" s="8"/>
    </row>
    <row r="29" spans="1:4" ht="15.75" x14ac:dyDescent="0.25">
      <c r="A29" s="7" t="s">
        <v>11</v>
      </c>
      <c r="B29" s="8">
        <f ca="1">IFERROR(__xludf.DUMMYFUNCTION("""COMPUTED_VALUE"""),3)</f>
        <v>3</v>
      </c>
      <c r="C29" s="10">
        <f ca="1">IFERROR(__xludf.DUMMYFUNCTION("""COMPUTED_VALUE"""),98.1666666666666)</f>
        <v>98.1666666666666</v>
      </c>
      <c r="D29" s="8" t="s">
        <v>0</v>
      </c>
    </row>
    <row r="30" spans="1:4" ht="15.75" x14ac:dyDescent="0.25">
      <c r="A30" s="7" t="s">
        <v>12</v>
      </c>
      <c r="B30" s="8">
        <f ca="1">IFERROR(__xludf.DUMMYFUNCTION("""COMPUTED_VALUE"""),3)</f>
        <v>3</v>
      </c>
      <c r="C30" s="10">
        <f ca="1">IFERROR(__xludf.DUMMYFUNCTION("""COMPUTED_VALUE"""),96.8333333333333)</f>
        <v>96.8333333333333</v>
      </c>
      <c r="D30" s="8" t="s">
        <v>1</v>
      </c>
    </row>
    <row r="31" spans="1:4" ht="15.75" x14ac:dyDescent="0.25">
      <c r="A31" s="7" t="s">
        <v>13</v>
      </c>
      <c r="B31" s="8">
        <f ca="1">IFERROR(__xludf.DUMMYFUNCTION("""COMPUTED_VALUE"""),3)</f>
        <v>3</v>
      </c>
      <c r="C31" s="10">
        <f ca="1">IFERROR(__xludf.DUMMYFUNCTION("""COMPUTED_VALUE"""),95)</f>
        <v>95</v>
      </c>
      <c r="D31" s="8" t="s">
        <v>2</v>
      </c>
    </row>
    <row r="32" spans="1:4" ht="15.75" x14ac:dyDescent="0.25">
      <c r="A32" s="7" t="str">
        <f ca="1">IFERROR(__xludf.DUMMYFUNCTION("""COMPUTED_VALUE"""),"51")</f>
        <v>51</v>
      </c>
      <c r="B32" s="8">
        <f ca="1">IFERROR(__xludf.DUMMYFUNCTION("""COMPUTED_VALUE"""),3)</f>
        <v>3</v>
      </c>
      <c r="C32" s="10">
        <f ca="1">IFERROR(__xludf.DUMMYFUNCTION("""COMPUTED_VALUE"""),93.1666666666666)</f>
        <v>93.1666666666666</v>
      </c>
      <c r="D32" s="11"/>
    </row>
    <row r="33" spans="1:4" ht="15.75" x14ac:dyDescent="0.25">
      <c r="A33" s="7" t="str">
        <f ca="1">IFERROR(__xludf.DUMMYFUNCTION("""COMPUTED_VALUE"""),"25")</f>
        <v>25</v>
      </c>
      <c r="B33" s="8">
        <f ca="1">IFERROR(__xludf.DUMMYFUNCTION("""COMPUTED_VALUE"""),3)</f>
        <v>3</v>
      </c>
      <c r="C33" s="10">
        <f ca="1">IFERROR(__xludf.DUMMYFUNCTION("""COMPUTED_VALUE"""),92.6666666666666)</f>
        <v>92.6666666666666</v>
      </c>
      <c r="D33" s="11"/>
    </row>
    <row r="34" spans="1:4" ht="15.75" x14ac:dyDescent="0.25">
      <c r="A34" s="7" t="str">
        <f ca="1">IFERROR(__xludf.DUMMYFUNCTION("""COMPUTED_VALUE"""),"38")</f>
        <v>38</v>
      </c>
      <c r="B34" s="8">
        <f ca="1">IFERROR(__xludf.DUMMYFUNCTION("""COMPUTED_VALUE"""),3)</f>
        <v>3</v>
      </c>
      <c r="C34" s="10">
        <f ca="1">IFERROR(__xludf.DUMMYFUNCTION("""COMPUTED_VALUE"""),91.3333333333333)</f>
        <v>91.3333333333333</v>
      </c>
      <c r="D34" s="11"/>
    </row>
    <row r="35" spans="1:4" ht="15.75" x14ac:dyDescent="0.25">
      <c r="A35" s="7" t="str">
        <f ca="1">IFERROR(__xludf.DUMMYFUNCTION("""COMPUTED_VALUE"""),"10")</f>
        <v>10</v>
      </c>
      <c r="B35" s="8">
        <f ca="1">IFERROR(__xludf.DUMMYFUNCTION("""COMPUTED_VALUE"""),3)</f>
        <v>3</v>
      </c>
      <c r="C35" s="10">
        <f ca="1">IFERROR(__xludf.DUMMYFUNCTION("""COMPUTED_VALUE"""),85.3333333333333)</f>
        <v>85.3333333333333</v>
      </c>
      <c r="D35" s="11"/>
    </row>
    <row r="36" spans="1:4" ht="15.75" x14ac:dyDescent="0.25">
      <c r="A36" s="7" t="str">
        <f ca="1">IFERROR(__xludf.DUMMYFUNCTION("""COMPUTED_VALUE"""),"МБУ «Школа имени С. П. Королёва»")</f>
        <v>МБУ «Школа имени С. П. Королёва»</v>
      </c>
      <c r="B36" s="8">
        <f ca="1">IFERROR(__xludf.DUMMYFUNCTION("""COMPUTED_VALUE"""),3)</f>
        <v>3</v>
      </c>
      <c r="C36" s="10">
        <f ca="1">IFERROR(__xludf.DUMMYFUNCTION("""COMPUTED_VALUE"""),84.3333333333333)</f>
        <v>84.3333333333333</v>
      </c>
      <c r="D36" s="11"/>
    </row>
    <row r="37" spans="1:4" ht="15.75" x14ac:dyDescent="0.25">
      <c r="A37" s="7" t="str">
        <f ca="1">IFERROR(__xludf.DUMMYFUNCTION("""COMPUTED_VALUE"""),"91")</f>
        <v>91</v>
      </c>
      <c r="B37" s="8">
        <f ca="1">IFERROR(__xludf.DUMMYFUNCTION("""COMPUTED_VALUE"""),3)</f>
        <v>3</v>
      </c>
      <c r="C37" s="10">
        <f ca="1">IFERROR(__xludf.DUMMYFUNCTION("""COMPUTED_VALUE"""),84.3333333333333)</f>
        <v>84.3333333333333</v>
      </c>
      <c r="D37" s="11"/>
    </row>
    <row r="38" spans="1:4" ht="15.75" x14ac:dyDescent="0.25">
      <c r="A38" s="7" t="str">
        <f ca="1">IFERROR(__xludf.DUMMYFUNCTION("""COMPUTED_VALUE"""),"77")</f>
        <v>77</v>
      </c>
      <c r="B38" s="8">
        <f ca="1">IFERROR(__xludf.DUMMYFUNCTION("""COMPUTED_VALUE"""),3)</f>
        <v>3</v>
      </c>
      <c r="C38" s="10">
        <f ca="1">IFERROR(__xludf.DUMMYFUNCTION("""COMPUTED_VALUE"""),82.1666666666666)</f>
        <v>82.1666666666666</v>
      </c>
      <c r="D38" s="11"/>
    </row>
    <row r="39" spans="1:4" ht="15.75" x14ac:dyDescent="0.25">
      <c r="A39" s="7" t="str">
        <f ca="1">IFERROR(__xludf.DUMMYFUNCTION("""COMPUTED_VALUE"""),"90")</f>
        <v>90</v>
      </c>
      <c r="B39" s="8">
        <f ca="1">IFERROR(__xludf.DUMMYFUNCTION("""COMPUTED_VALUE"""),3)</f>
        <v>3</v>
      </c>
      <c r="C39" s="10">
        <f ca="1">IFERROR(__xludf.DUMMYFUNCTION("""COMPUTED_VALUE"""),77.6666666666666)</f>
        <v>77.6666666666666</v>
      </c>
      <c r="D39" s="11"/>
    </row>
    <row r="40" spans="1:4" ht="15.75" x14ac:dyDescent="0.25">
      <c r="A40" s="7" t="str">
        <f ca="1">IFERROR(__xludf.DUMMYFUNCTION("""COMPUTED_VALUE"""),"40")</f>
        <v>40</v>
      </c>
      <c r="B40" s="8">
        <f ca="1">IFERROR(__xludf.DUMMYFUNCTION("""COMPUTED_VALUE"""),3)</f>
        <v>3</v>
      </c>
      <c r="C40" s="10">
        <f ca="1">IFERROR(__xludf.DUMMYFUNCTION("""COMPUTED_VALUE"""),76.1666666666666)</f>
        <v>76.1666666666666</v>
      </c>
      <c r="D40" s="11"/>
    </row>
    <row r="41" spans="1:4" ht="15.75" x14ac:dyDescent="0.25">
      <c r="A41" s="7" t="str">
        <f ca="1">IFERROR(__xludf.DUMMYFUNCTION("""COMPUTED_VALUE"""),"58")</f>
        <v>58</v>
      </c>
      <c r="B41" s="8">
        <f ca="1">IFERROR(__xludf.DUMMYFUNCTION("""COMPUTED_VALUE"""),3)</f>
        <v>3</v>
      </c>
      <c r="C41" s="10">
        <f ca="1">IFERROR(__xludf.DUMMYFUNCTION("""COMPUTED_VALUE"""),70.5)</f>
        <v>70.5</v>
      </c>
      <c r="D41" s="11"/>
    </row>
    <row r="42" spans="1:4" ht="15.75" x14ac:dyDescent="0.25">
      <c r="A42" s="7" t="str">
        <f ca="1">IFERROR(__xludf.DUMMYFUNCTION("""COMPUTED_VALUE"""),"72")</f>
        <v>72</v>
      </c>
      <c r="B42" s="8">
        <f ca="1">IFERROR(__xludf.DUMMYFUNCTION("""COMPUTED_VALUE"""),3)</f>
        <v>3</v>
      </c>
      <c r="C42" s="10">
        <f ca="1">IFERROR(__xludf.DUMMYFUNCTION("""COMPUTED_VALUE"""),68)</f>
        <v>68</v>
      </c>
      <c r="D42" s="11"/>
    </row>
    <row r="43" spans="1:4" ht="15.75" x14ac:dyDescent="0.25">
      <c r="A43" s="7" t="str">
        <f ca="1">IFERROR(__xludf.DUMMYFUNCTION("""COMPUTED_VALUE"""),"67")</f>
        <v>67</v>
      </c>
      <c r="B43" s="8">
        <f ca="1">IFERROR(__xludf.DUMMYFUNCTION("""COMPUTED_VALUE"""),3)</f>
        <v>3</v>
      </c>
      <c r="C43" s="10">
        <f ca="1">IFERROR(__xludf.DUMMYFUNCTION("""COMPUTED_VALUE"""),66.8333333333333)</f>
        <v>66.8333333333333</v>
      </c>
      <c r="D43" s="11"/>
    </row>
    <row r="44" spans="1:4" ht="15.75" x14ac:dyDescent="0.25">
      <c r="A44" s="7" t="str">
        <f ca="1">IFERROR(__xludf.DUMMYFUNCTION("""COMPUTED_VALUE"""),"20")</f>
        <v>20</v>
      </c>
      <c r="B44" s="8">
        <f ca="1">IFERROR(__xludf.DUMMYFUNCTION("""COMPUTED_VALUE"""),3)</f>
        <v>3</v>
      </c>
      <c r="C44" s="10">
        <f ca="1">IFERROR(__xludf.DUMMYFUNCTION("""COMPUTED_VALUE"""),66.5)</f>
        <v>66.5</v>
      </c>
      <c r="D44" s="11"/>
    </row>
    <row r="45" spans="1:4" ht="15.75" x14ac:dyDescent="0.25">
      <c r="A45" s="7" t="str">
        <f ca="1">IFERROR(__xludf.DUMMYFUNCTION("""COMPUTED_VALUE"""),"62")</f>
        <v>62</v>
      </c>
      <c r="B45" s="8">
        <f ca="1">IFERROR(__xludf.DUMMYFUNCTION("""COMPUTED_VALUE"""),3)</f>
        <v>3</v>
      </c>
      <c r="C45" s="10">
        <f ca="1">IFERROR(__xludf.DUMMYFUNCTION("""COMPUTED_VALUE"""),62.3333333333333)</f>
        <v>62.3333333333333</v>
      </c>
      <c r="D45" s="11"/>
    </row>
    <row r="46" spans="1:4" ht="15.75" x14ac:dyDescent="0.25">
      <c r="A46" s="7" t="str">
        <f ca="1">IFERROR(__xludf.DUMMYFUNCTION("""COMPUTED_VALUE"""),"18")</f>
        <v>18</v>
      </c>
      <c r="B46" s="8">
        <f ca="1">IFERROR(__xludf.DUMMYFUNCTION("""COMPUTED_VALUE"""),3)</f>
        <v>3</v>
      </c>
      <c r="C46" s="10">
        <f ca="1">IFERROR(__xludf.DUMMYFUNCTION("""COMPUTED_VALUE"""),50.3333333333333)</f>
        <v>50.3333333333333</v>
      </c>
      <c r="D46" s="11"/>
    </row>
    <row r="47" spans="1:4" ht="15.75" x14ac:dyDescent="0.25">
      <c r="A47" s="7" t="str">
        <f ca="1">IFERROR(__xludf.DUMMYFUNCTION("""COMPUTED_VALUE"""),"43")</f>
        <v>43</v>
      </c>
      <c r="B47" s="8">
        <f ca="1">IFERROR(__xludf.DUMMYFUNCTION("""COMPUTED_VALUE"""),3)</f>
        <v>3</v>
      </c>
      <c r="C47" s="10">
        <f ca="1">IFERROR(__xludf.DUMMYFUNCTION("""COMPUTED_VALUE"""),45.3333333333333)</f>
        <v>45.3333333333333</v>
      </c>
      <c r="D47" s="11"/>
    </row>
    <row r="48" spans="1:4" ht="15.75" x14ac:dyDescent="0.25">
      <c r="A48" s="7" t="str">
        <f ca="1">IFERROR(__xludf.DUMMYFUNCTION("""COMPUTED_VALUE"""),"47")</f>
        <v>47</v>
      </c>
      <c r="B48" s="8">
        <f ca="1">IFERROR(__xludf.DUMMYFUNCTION("""COMPUTED_VALUE"""),3)</f>
        <v>3</v>
      </c>
      <c r="C48" s="10">
        <f ca="1">IFERROR(__xludf.DUMMYFUNCTION("""COMPUTED_VALUE"""),44)</f>
        <v>44</v>
      </c>
      <c r="D48" s="11"/>
    </row>
    <row r="49" spans="1:4" ht="15.75" x14ac:dyDescent="0.25">
      <c r="A49" s="7" t="str">
        <f ca="1">IFERROR(__xludf.DUMMYFUNCTION("""COMPUTED_VALUE"""),"79")</f>
        <v>79</v>
      </c>
      <c r="B49" s="8">
        <f ca="1">IFERROR(__xludf.DUMMYFUNCTION("""COMPUTED_VALUE"""),3)</f>
        <v>3</v>
      </c>
      <c r="C49" s="10">
        <f ca="1">IFERROR(__xludf.DUMMYFUNCTION("""COMPUTED_VALUE"""),38.5)</f>
        <v>38.5</v>
      </c>
      <c r="D49" s="11"/>
    </row>
    <row r="50" spans="1:4" ht="15.75" x14ac:dyDescent="0.25">
      <c r="A50" s="7" t="str">
        <f ca="1">IFERROR(__xludf.DUMMYFUNCTION("""COMPUTED_VALUE"""),"48")</f>
        <v>48</v>
      </c>
      <c r="B50" s="8">
        <f ca="1">IFERROR(__xludf.DUMMYFUNCTION("""COMPUTED_VALUE"""),3)</f>
        <v>3</v>
      </c>
      <c r="C50" s="10">
        <f ca="1">IFERROR(__xludf.DUMMYFUNCTION("""COMPUTED_VALUE"""),35)</f>
        <v>35</v>
      </c>
      <c r="D50" s="11"/>
    </row>
    <row r="51" spans="1:4" ht="15.75" x14ac:dyDescent="0.25">
      <c r="A51" s="7" t="str">
        <f ca="1">IFERROR(__xludf.DUMMYFUNCTION("""COMPUTED_VALUE"""),"46")</f>
        <v>46</v>
      </c>
      <c r="B51" s="8">
        <f ca="1">IFERROR(__xludf.DUMMYFUNCTION("""COMPUTED_VALUE"""),3)</f>
        <v>3</v>
      </c>
      <c r="C51" s="10">
        <f ca="1">IFERROR(__xludf.DUMMYFUNCTION("""COMPUTED_VALUE"""),22.3333333333333)</f>
        <v>22.3333333333333</v>
      </c>
      <c r="D51" s="11"/>
    </row>
    <row r="52" spans="1:4" ht="15.75" x14ac:dyDescent="0.25">
      <c r="A52" s="7" t="str">
        <f ca="1">IFERROR(__xludf.DUMMYFUNCTION("""COMPUTED_VALUE"""),"11")</f>
        <v>11</v>
      </c>
      <c r="B52" s="8">
        <f ca="1">IFERROR(__xludf.DUMMYFUNCTION("""COMPUTED_VALUE"""),3)</f>
        <v>3</v>
      </c>
      <c r="C52" s="10">
        <f ca="1">IFERROR(__xludf.DUMMYFUNCTION("""COMPUTED_VALUE"""),10.3333333333333)</f>
        <v>10.3333333333333</v>
      </c>
      <c r="D52" s="11"/>
    </row>
    <row r="53" spans="1:4" ht="15.75" x14ac:dyDescent="0.25">
      <c r="A53" s="7" t="str">
        <f ca="1">IFERROR(__xludf.DUMMYFUNCTION("""COMPUTED_VALUE"""),"13")</f>
        <v>13</v>
      </c>
      <c r="B53" s="8">
        <f ca="1">IFERROR(__xludf.DUMMYFUNCTION("""COMPUTED_VALUE"""),3)</f>
        <v>3</v>
      </c>
      <c r="C53" s="10">
        <f ca="1">IFERROR(__xludf.DUMMYFUNCTION("""COMPUTED_VALUE"""),9.66666666666666)</f>
        <v>9.6666666666666607</v>
      </c>
      <c r="D53" s="11"/>
    </row>
    <row r="54" spans="1:4" ht="15.75" x14ac:dyDescent="0.25">
      <c r="A54" s="7" t="str">
        <f ca="1">IFERROR(__xludf.DUMMYFUNCTION("""COMPUTED_VALUE"""),"89")</f>
        <v>89</v>
      </c>
      <c r="B54" s="8">
        <f ca="1">IFERROR(__xludf.DUMMYFUNCTION("""COMPUTED_VALUE"""),3)</f>
        <v>3</v>
      </c>
      <c r="C54" s="10">
        <f ca="1">IFERROR(__xludf.DUMMYFUNCTION("""COMPUTED_VALUE"""),7)</f>
        <v>7</v>
      </c>
      <c r="D54" s="11"/>
    </row>
    <row r="55" spans="1:4" ht="15.75" x14ac:dyDescent="0.25">
      <c r="A55" s="7" t="str">
        <f ca="1">IFERROR(__xludf.DUMMYFUNCTION("""COMPUTED_VALUE"""),"73")</f>
        <v>73</v>
      </c>
      <c r="B55" s="8">
        <f ca="1">IFERROR(__xludf.DUMMYFUNCTION("""COMPUTED_VALUE"""),3)</f>
        <v>3</v>
      </c>
      <c r="C55" s="10">
        <f ca="1">IFERROR(__xludf.DUMMYFUNCTION("""COMPUTED_VALUE"""),5)</f>
        <v>5</v>
      </c>
      <c r="D55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Индивидуальный</vt:lpstr>
      <vt:lpstr>Командный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2022-04-13T14:57:41Z</dcterms:modified>
</cp:coreProperties>
</file>